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61468B7C-731F-42E3-B6FC-90D7B5689108}" xr6:coauthVersionLast="37" xr6:coauthVersionMax="37" xr10:uidLastSave="{00000000-0000-0000-0000-000000000000}"/>
  <bookViews>
    <workbookView xWindow="32760" yWindow="32760" windowWidth="28800" windowHeight="10425" activeTab="2" xr2:uid="{00000000-000D-0000-FFFF-FFFF00000000}"/>
  </bookViews>
  <sheets>
    <sheet name="2" sheetId="1" r:id="rId1"/>
    <sheet name="3" sheetId="7" r:id="rId2"/>
    <sheet name="4" sheetId="8" r:id="rId3"/>
    <sheet name="Лист1" sheetId="9" state="hidden" r:id="rId4"/>
    <sheet name="Лист1 (2)" sheetId="10" state="hidden" r:id="rId5"/>
  </sheets>
  <externalReferences>
    <externalReference r:id="rId6"/>
  </externalReferences>
  <calcPr calcId="179021"/>
</workbook>
</file>

<file path=xl/calcChain.xml><?xml version="1.0" encoding="utf-8"?>
<calcChain xmlns="http://schemas.openxmlformats.org/spreadsheetml/2006/main">
  <c r="R53" i="8" l="1"/>
  <c r="U30" i="8" l="1"/>
  <c r="U44" i="8"/>
  <c r="U45" i="8"/>
  <c r="U17" i="8"/>
  <c r="W640" i="8"/>
  <c r="V639" i="8"/>
  <c r="V635" i="8" s="1"/>
  <c r="V633" i="8" s="1"/>
  <c r="W638" i="8"/>
  <c r="W637" i="8"/>
  <c r="W636" i="8"/>
  <c r="W635" i="8"/>
  <c r="W634" i="8"/>
  <c r="W633" i="8"/>
  <c r="W632" i="8"/>
  <c r="W631" i="8"/>
  <c r="W630" i="8"/>
  <c r="W629" i="8"/>
  <c r="W628" i="8"/>
  <c r="W627" i="8"/>
  <c r="W626" i="8"/>
  <c r="W625" i="8"/>
  <c r="W624" i="8"/>
  <c r="V623" i="8"/>
  <c r="V619" i="8" s="1"/>
  <c r="V595" i="8" s="1"/>
  <c r="V593" i="8" s="1"/>
  <c r="V576" i="8" s="1"/>
  <c r="W622" i="8"/>
  <c r="W621" i="8"/>
  <c r="W620" i="8"/>
  <c r="W619" i="8"/>
  <c r="W618" i="8"/>
  <c r="W617" i="8"/>
  <c r="W616" i="8"/>
  <c r="W615" i="8"/>
  <c r="W614" i="8"/>
  <c r="W613" i="8"/>
  <c r="W612" i="8"/>
  <c r="W611" i="8"/>
  <c r="W610" i="8"/>
  <c r="W609" i="8"/>
  <c r="W608" i="8"/>
  <c r="W607" i="8"/>
  <c r="W606" i="8"/>
  <c r="W605" i="8"/>
  <c r="W604" i="8"/>
  <c r="W603" i="8"/>
  <c r="W602" i="8"/>
  <c r="W601" i="8"/>
  <c r="W600" i="8"/>
  <c r="W599" i="8"/>
  <c r="W598" i="8"/>
  <c r="W597" i="8"/>
  <c r="W596" i="8"/>
  <c r="W594" i="8"/>
  <c r="W593" i="8"/>
  <c r="W592" i="8"/>
  <c r="W591" i="8"/>
  <c r="W590" i="8"/>
  <c r="W589" i="8"/>
  <c r="W588" i="8"/>
  <c r="W587" i="8"/>
  <c r="W586" i="8"/>
  <c r="W585" i="8"/>
  <c r="W584" i="8"/>
  <c r="W583" i="8"/>
  <c r="W582" i="8"/>
  <c r="W581" i="8"/>
  <c r="W580" i="8"/>
  <c r="W579" i="8"/>
  <c r="W578" i="8"/>
  <c r="W577" i="8"/>
  <c r="W576" i="8"/>
  <c r="V551" i="8"/>
  <c r="W548" i="8"/>
  <c r="V548" i="8"/>
  <c r="V546" i="8" s="1"/>
  <c r="W546" i="8"/>
  <c r="V525" i="8"/>
  <c r="V523" i="8"/>
  <c r="V522" i="8"/>
  <c r="W521" i="8"/>
  <c r="W519" i="8" s="1"/>
  <c r="W517" i="8" s="1"/>
  <c r="V521" i="8"/>
  <c r="V519" i="8" s="1"/>
  <c r="V486" i="8"/>
  <c r="V484" i="8" s="1"/>
  <c r="V480" i="8" s="1"/>
  <c r="W484" i="8"/>
  <c r="V483" i="8"/>
  <c r="W480" i="8"/>
  <c r="V477" i="8"/>
  <c r="W476" i="8"/>
  <c r="V476" i="8"/>
  <c r="V474" i="8" s="1"/>
  <c r="W474" i="8"/>
  <c r="V471" i="8"/>
  <c r="W468" i="8"/>
  <c r="W440" i="8" s="1"/>
  <c r="V440" i="8" s="1"/>
  <c r="V468" i="8"/>
  <c r="V408" i="8"/>
  <c r="V407" i="8"/>
  <c r="X405" i="8"/>
  <c r="V405" i="8" s="1"/>
  <c r="V378" i="8"/>
  <c r="V377" i="8"/>
  <c r="V375" i="8" s="1"/>
  <c r="W375" i="8"/>
  <c r="V374" i="8"/>
  <c r="W372" i="8"/>
  <c r="W370" i="8" s="1"/>
  <c r="W348" i="8" s="1"/>
  <c r="V372" i="8"/>
  <c r="V370" i="8" s="1"/>
  <c r="V369" i="8"/>
  <c r="V368" i="8"/>
  <c r="V367" i="8"/>
  <c r="V366" i="8"/>
  <c r="V365" i="8"/>
  <c r="X364" i="8"/>
  <c r="X362" i="8" s="1"/>
  <c r="W364" i="8"/>
  <c r="W362" i="8"/>
  <c r="X352" i="8"/>
  <c r="V310" i="8"/>
  <c r="V309" i="8"/>
  <c r="V307" i="8"/>
  <c r="V306" i="8"/>
  <c r="V305" i="8"/>
  <c r="V304" i="8"/>
  <c r="V303" i="8"/>
  <c r="V302" i="8"/>
  <c r="V301" i="8"/>
  <c r="V300" i="8"/>
  <c r="V296" i="8" s="1"/>
  <c r="V278" i="8" s="1"/>
  <c r="V274" i="8" s="1"/>
  <c r="V299" i="8"/>
  <c r="V298" i="8"/>
  <c r="V297" i="8"/>
  <c r="W296" i="8"/>
  <c r="W278" i="8" s="1"/>
  <c r="W276" i="8" s="1"/>
  <c r="V256" i="8"/>
  <c r="V254" i="8"/>
  <c r="V253" i="8" s="1"/>
  <c r="X253" i="8"/>
  <c r="X241" i="8"/>
  <c r="V241" i="8" s="1"/>
  <c r="V190" i="8"/>
  <c r="V189" i="8"/>
  <c r="X188" i="8"/>
  <c r="W188" i="8"/>
  <c r="V188" i="8"/>
  <c r="V187" i="8"/>
  <c r="V186" i="8"/>
  <c r="V185" i="8"/>
  <c r="V184" i="8"/>
  <c r="X183" i="8"/>
  <c r="V183" i="8" s="1"/>
  <c r="V169" i="8"/>
  <c r="V168" i="8"/>
  <c r="V166" i="8" s="1"/>
  <c r="W162" i="8"/>
  <c r="W160" i="8"/>
  <c r="X135" i="8"/>
  <c r="V131" i="8"/>
  <c r="V130" i="8"/>
  <c r="V129" i="8"/>
  <c r="W128" i="8"/>
  <c r="V128" i="8" s="1"/>
  <c r="V124" i="8" s="1"/>
  <c r="V127" i="8"/>
  <c r="X126" i="8"/>
  <c r="W126" i="8"/>
  <c r="V126" i="8" s="1"/>
  <c r="W118" i="8"/>
  <c r="W116" i="8" s="1"/>
  <c r="X116" i="8"/>
  <c r="V93" i="8"/>
  <c r="V92" i="8"/>
  <c r="W91" i="8"/>
  <c r="W85" i="8" s="1"/>
  <c r="V91" i="8"/>
  <c r="W86" i="8"/>
  <c r="V85" i="8"/>
  <c r="V67" i="8"/>
  <c r="V66" i="8"/>
  <c r="V65" i="8"/>
  <c r="V64" i="8"/>
  <c r="V63" i="8"/>
  <c r="V62" i="8"/>
  <c r="V61" i="8"/>
  <c r="V60" i="8"/>
  <c r="V59" i="8"/>
  <c r="V58" i="8"/>
  <c r="V57" i="8"/>
  <c r="V56" i="8"/>
  <c r="V55" i="8"/>
  <c r="V54" i="8"/>
  <c r="V53" i="8"/>
  <c r="V52" i="8"/>
  <c r="V51" i="8"/>
  <c r="V50" i="8"/>
  <c r="V49" i="8"/>
  <c r="V48" i="8"/>
  <c r="V47" i="8"/>
  <c r="V46" i="8"/>
  <c r="W45" i="8"/>
  <c r="V45" i="8"/>
  <c r="V44" i="8"/>
  <c r="V43" i="8"/>
  <c r="V42" i="8"/>
  <c r="V41" i="8"/>
  <c r="V40" i="8"/>
  <c r="V39" i="8"/>
  <c r="V38" i="8"/>
  <c r="V37" i="8"/>
  <c r="V36" i="8"/>
  <c r="V35" i="8"/>
  <c r="V34" i="8"/>
  <c r="V33" i="8"/>
  <c r="V32" i="8"/>
  <c r="V31" i="8"/>
  <c r="V30" i="8"/>
  <c r="V29" i="8"/>
  <c r="V28" i="8"/>
  <c r="V27" i="8"/>
  <c r="V26" i="8"/>
  <c r="V25" i="8"/>
  <c r="V24" i="8"/>
  <c r="V23" i="8"/>
  <c r="V22" i="8"/>
  <c r="V21" i="8"/>
  <c r="V20" i="8"/>
  <c r="V19" i="8"/>
  <c r="V18" i="8"/>
  <c r="X17" i="8"/>
  <c r="W17" i="8"/>
  <c r="W15" i="8" s="1"/>
  <c r="X15" i="8"/>
  <c r="X13" i="8" s="1"/>
  <c r="X11" i="8" s="1"/>
  <c r="T640" i="8"/>
  <c r="S639" i="8"/>
  <c r="S635" i="8" s="1"/>
  <c r="S633" i="8" s="1"/>
  <c r="T638" i="8"/>
  <c r="T637" i="8"/>
  <c r="T636" i="8"/>
  <c r="T635" i="8"/>
  <c r="T634" i="8"/>
  <c r="T633" i="8"/>
  <c r="T632" i="8"/>
  <c r="T631" i="8"/>
  <c r="T630" i="8"/>
  <c r="T629" i="8"/>
  <c r="T628" i="8"/>
  <c r="T627" i="8"/>
  <c r="T626" i="8"/>
  <c r="T625" i="8"/>
  <c r="T624" i="8"/>
  <c r="S623" i="8"/>
  <c r="T622" i="8"/>
  <c r="T621" i="8"/>
  <c r="T620" i="8"/>
  <c r="T619" i="8"/>
  <c r="S619" i="8"/>
  <c r="T618" i="8"/>
  <c r="T617" i="8"/>
  <c r="T616" i="8"/>
  <c r="T615" i="8"/>
  <c r="T614" i="8"/>
  <c r="T613" i="8"/>
  <c r="T612" i="8"/>
  <c r="T611" i="8"/>
  <c r="T610" i="8"/>
  <c r="T609" i="8"/>
  <c r="T608" i="8"/>
  <c r="T607" i="8"/>
  <c r="T606" i="8"/>
  <c r="T605" i="8"/>
  <c r="T604" i="8"/>
  <c r="T603" i="8"/>
  <c r="T602" i="8"/>
  <c r="T601" i="8"/>
  <c r="T600" i="8"/>
  <c r="T599" i="8"/>
  <c r="T598" i="8"/>
  <c r="T597" i="8"/>
  <c r="T596" i="8"/>
  <c r="S595" i="8"/>
  <c r="S593" i="8" s="1"/>
  <c r="S576" i="8" s="1"/>
  <c r="T594" i="8"/>
  <c r="T593" i="8"/>
  <c r="T592" i="8"/>
  <c r="T591" i="8"/>
  <c r="T590" i="8"/>
  <c r="T589" i="8"/>
  <c r="T588" i="8"/>
  <c r="T587" i="8"/>
  <c r="T586" i="8"/>
  <c r="T585" i="8"/>
  <c r="T584" i="8"/>
  <c r="T583" i="8"/>
  <c r="T582" i="8"/>
  <c r="T581" i="8"/>
  <c r="T580" i="8"/>
  <c r="T579" i="8"/>
  <c r="T578" i="8"/>
  <c r="T577" i="8"/>
  <c r="T576" i="8"/>
  <c r="S551" i="8"/>
  <c r="T548" i="8"/>
  <c r="S548" i="8"/>
  <c r="S546" i="8" s="1"/>
  <c r="T546" i="8"/>
  <c r="S525" i="8"/>
  <c r="S523" i="8"/>
  <c r="S522" i="8"/>
  <c r="T521" i="8"/>
  <c r="S521" i="8"/>
  <c r="S519" i="8" s="1"/>
  <c r="T519" i="8"/>
  <c r="T517" i="8" s="1"/>
  <c r="S486" i="8"/>
  <c r="T484" i="8"/>
  <c r="S484" i="8"/>
  <c r="S480" i="8" s="1"/>
  <c r="S483" i="8"/>
  <c r="T480" i="8"/>
  <c r="S477" i="8"/>
  <c r="S476" i="8" s="1"/>
  <c r="S474" i="8" s="1"/>
  <c r="T476" i="8"/>
  <c r="T474" i="8"/>
  <c r="S471" i="8"/>
  <c r="T468" i="8"/>
  <c r="S468" i="8"/>
  <c r="T440" i="8"/>
  <c r="S440" i="8" s="1"/>
  <c r="S408" i="8"/>
  <c r="S407" i="8"/>
  <c r="U405" i="8"/>
  <c r="S405" i="8" s="1"/>
  <c r="U398" i="8"/>
  <c r="S378" i="8"/>
  <c r="S377" i="8"/>
  <c r="S375" i="8" s="1"/>
  <c r="T375" i="8"/>
  <c r="S374" i="8"/>
  <c r="T372" i="8"/>
  <c r="T370" i="8" s="1"/>
  <c r="T348" i="8" s="1"/>
  <c r="S372" i="8"/>
  <c r="S370" i="8" s="1"/>
  <c r="S369" i="8"/>
  <c r="S368" i="8"/>
  <c r="S367" i="8"/>
  <c r="S366" i="8"/>
  <c r="S365" i="8"/>
  <c r="U364" i="8"/>
  <c r="U362" i="8" s="1"/>
  <c r="T364" i="8"/>
  <c r="S364" i="8" s="1"/>
  <c r="S362" i="8" s="1"/>
  <c r="T362" i="8"/>
  <c r="U352" i="8"/>
  <c r="S310" i="8"/>
  <c r="S309" i="8"/>
  <c r="S307" i="8"/>
  <c r="S306" i="8"/>
  <c r="S305" i="8"/>
  <c r="S304" i="8"/>
  <c r="S303" i="8"/>
  <c r="S302" i="8"/>
  <c r="S301" i="8"/>
  <c r="S300" i="8"/>
  <c r="S299" i="8"/>
  <c r="S298" i="8"/>
  <c r="S297" i="8"/>
  <c r="T296" i="8"/>
  <c r="S296" i="8"/>
  <c r="S278" i="8" s="1"/>
  <c r="S274" i="8" s="1"/>
  <c r="T278" i="8"/>
  <c r="T276" i="8" s="1"/>
  <c r="S256" i="8"/>
  <c r="S254" i="8"/>
  <c r="S253" i="8" s="1"/>
  <c r="U253" i="8"/>
  <c r="U241" i="8" s="1"/>
  <c r="S190" i="8"/>
  <c r="S189" i="8"/>
  <c r="U188" i="8"/>
  <c r="S188" i="8" s="1"/>
  <c r="T188" i="8"/>
  <c r="S184" i="8"/>
  <c r="U183" i="8"/>
  <c r="S183" i="8" s="1"/>
  <c r="S169" i="8"/>
  <c r="S168" i="8"/>
  <c r="S166" i="8"/>
  <c r="T162" i="8"/>
  <c r="T160" i="8"/>
  <c r="U135" i="8"/>
  <c r="S131" i="8"/>
  <c r="S130" i="8"/>
  <c r="S129" i="8"/>
  <c r="T128" i="8"/>
  <c r="S128" i="8"/>
  <c r="S124" i="8" s="1"/>
  <c r="S127" i="8"/>
  <c r="U126" i="8"/>
  <c r="T126" i="8"/>
  <c r="S126" i="8"/>
  <c r="T124" i="8"/>
  <c r="T118" i="8"/>
  <c r="U116" i="8"/>
  <c r="T116" i="8"/>
  <c r="T114" i="8" s="1"/>
  <c r="S93" i="8"/>
  <c r="S92" i="8"/>
  <c r="T91" i="8"/>
  <c r="T85" i="8" s="1"/>
  <c r="S91" i="8"/>
  <c r="S85" i="8" s="1"/>
  <c r="T86" i="8"/>
  <c r="S67" i="8"/>
  <c r="S66" i="8"/>
  <c r="S65" i="8"/>
  <c r="S64" i="8"/>
  <c r="S63" i="8"/>
  <c r="S62" i="8"/>
  <c r="S61" i="8"/>
  <c r="S60" i="8"/>
  <c r="S59" i="8"/>
  <c r="S58" i="8"/>
  <c r="S57" i="8"/>
  <c r="S56" i="8"/>
  <c r="S55" i="8"/>
  <c r="S54" i="8"/>
  <c r="S53" i="8"/>
  <c r="S52" i="8"/>
  <c r="S51" i="8"/>
  <c r="S50" i="8"/>
  <c r="S49" i="8"/>
  <c r="S48" i="8"/>
  <c r="S47" i="8"/>
  <c r="S46" i="8"/>
  <c r="T45" i="8"/>
  <c r="S45" i="8"/>
  <c r="S44" i="8"/>
  <c r="S43" i="8"/>
  <c r="S42" i="8"/>
  <c r="S41" i="8"/>
  <c r="S40" i="8"/>
  <c r="S39" i="8"/>
  <c r="S38" i="8"/>
  <c r="S37" i="8"/>
  <c r="S36" i="8"/>
  <c r="S35" i="8"/>
  <c r="S34" i="8"/>
  <c r="S33" i="8"/>
  <c r="S32" i="8"/>
  <c r="S31" i="8"/>
  <c r="S30" i="8"/>
  <c r="S29" i="8"/>
  <c r="S28" i="8"/>
  <c r="S27" i="8"/>
  <c r="S26" i="8"/>
  <c r="S25" i="8"/>
  <c r="S24" i="8"/>
  <c r="S23" i="8"/>
  <c r="S22" i="8"/>
  <c r="S21" i="8"/>
  <c r="S20" i="8"/>
  <c r="S19" i="8"/>
  <c r="S18" i="8"/>
  <c r="T17" i="8"/>
  <c r="T15" i="8" s="1"/>
  <c r="U15" i="8"/>
  <c r="U13" i="8" s="1"/>
  <c r="U11" i="8" s="1"/>
  <c r="U348" i="8" l="1"/>
  <c r="X398" i="8"/>
  <c r="X348" i="8" s="1"/>
  <c r="V364" i="8"/>
  <c r="V362" i="8" s="1"/>
  <c r="X162" i="8"/>
  <c r="V15" i="8"/>
  <c r="V17" i="8"/>
  <c r="S17" i="8"/>
  <c r="W114" i="8"/>
  <c r="W515" i="8"/>
  <c r="V515" i="8" s="1"/>
  <c r="V517" i="8"/>
  <c r="V276" i="8"/>
  <c r="W274" i="8"/>
  <c r="V400" i="8"/>
  <c r="V398" i="8"/>
  <c r="V348" i="8" s="1"/>
  <c r="W13" i="8"/>
  <c r="X400" i="8"/>
  <c r="W124" i="8"/>
  <c r="X239" i="8"/>
  <c r="V239" i="8" s="1"/>
  <c r="T13" i="8"/>
  <c r="S15" i="8"/>
  <c r="T515" i="8"/>
  <c r="S515" i="8" s="1"/>
  <c r="S517" i="8"/>
  <c r="T274" i="8"/>
  <c r="S276" i="8"/>
  <c r="U239" i="8"/>
  <c r="S239" i="8" s="1"/>
  <c r="S241" i="8"/>
  <c r="S398" i="8"/>
  <c r="S348" i="8" s="1"/>
  <c r="S400" i="8"/>
  <c r="N519" i="8"/>
  <c r="N517" i="8" s="1"/>
  <c r="K517" i="8"/>
  <c r="N546" i="8"/>
  <c r="N296" i="8"/>
  <c r="N91" i="8"/>
  <c r="N85" i="8" s="1"/>
  <c r="N521" i="8"/>
  <c r="M521" i="8" s="1"/>
  <c r="S111" i="1"/>
  <c r="S110" i="1"/>
  <c r="U107" i="1"/>
  <c r="T107" i="1"/>
  <c r="S107" i="1" s="1"/>
  <c r="S106" i="1"/>
  <c r="U104" i="1"/>
  <c r="S104" i="1"/>
  <c r="S101" i="1"/>
  <c r="S99" i="1"/>
  <c r="T97" i="1"/>
  <c r="S97" i="1"/>
  <c r="S90" i="1"/>
  <c r="S89" i="1"/>
  <c r="S87" i="1"/>
  <c r="S85" i="1"/>
  <c r="S84" i="1"/>
  <c r="S82" i="1"/>
  <c r="T78" i="1"/>
  <c r="T76" i="1" s="1"/>
  <c r="S78" i="1"/>
  <c r="S76" i="1" s="1"/>
  <c r="T72" i="1"/>
  <c r="T62" i="1" s="1"/>
  <c r="S71" i="1"/>
  <c r="S70" i="1"/>
  <c r="T67" i="1"/>
  <c r="S67" i="1"/>
  <c r="S62" i="1" s="1"/>
  <c r="S59" i="1"/>
  <c r="S58" i="1"/>
  <c r="S57" i="1"/>
  <c r="S56" i="1"/>
  <c r="T54" i="1"/>
  <c r="T46" i="1" s="1"/>
  <c r="S46" i="1" s="1"/>
  <c r="S54" i="1"/>
  <c r="U46" i="1"/>
  <c r="S45" i="1"/>
  <c r="S44" i="1"/>
  <c r="T42" i="1"/>
  <c r="S42" i="1"/>
  <c r="S41" i="1"/>
  <c r="S40" i="1"/>
  <c r="S39" i="1"/>
  <c r="S38" i="1"/>
  <c r="S37" i="1"/>
  <c r="S36" i="1"/>
  <c r="S35" i="1"/>
  <c r="S34" i="1"/>
  <c r="S33" i="1"/>
  <c r="S32" i="1"/>
  <c r="S31" i="1"/>
  <c r="S30" i="1"/>
  <c r="S29" i="1"/>
  <c r="S28" i="1"/>
  <c r="S27" i="1"/>
  <c r="S26" i="1"/>
  <c r="S25" i="1"/>
  <c r="S22" i="1" s="1"/>
  <c r="S24" i="1"/>
  <c r="T22" i="1"/>
  <c r="S21" i="1"/>
  <c r="S19" i="1" s="1"/>
  <c r="T19" i="1"/>
  <c r="S18" i="1"/>
  <c r="S17" i="1"/>
  <c r="S16" i="1"/>
  <c r="T14" i="1"/>
  <c r="T12" i="1" s="1"/>
  <c r="S12" i="1" s="1"/>
  <c r="P111" i="1"/>
  <c r="P110" i="1"/>
  <c r="R107" i="1"/>
  <c r="R62" i="1" s="1"/>
  <c r="R10" i="1" s="1"/>
  <c r="Q107" i="1"/>
  <c r="P107" i="1" s="1"/>
  <c r="P106" i="1"/>
  <c r="P104" i="1" s="1"/>
  <c r="R104" i="1"/>
  <c r="P101" i="1"/>
  <c r="P99" i="1"/>
  <c r="Q97" i="1"/>
  <c r="P97" i="1"/>
  <c r="P90" i="1"/>
  <c r="P89" i="1"/>
  <c r="P87" i="1"/>
  <c r="P85" i="1"/>
  <c r="P84" i="1"/>
  <c r="P82" i="1"/>
  <c r="Q78" i="1"/>
  <c r="Q76" i="1" s="1"/>
  <c r="Q62" i="1" s="1"/>
  <c r="P78" i="1"/>
  <c r="P76" i="1" s="1"/>
  <c r="Q72" i="1"/>
  <c r="P71" i="1"/>
  <c r="P70" i="1"/>
  <c r="Q67" i="1"/>
  <c r="P67" i="1"/>
  <c r="P59" i="1"/>
  <c r="P58" i="1"/>
  <c r="P57" i="1"/>
  <c r="P56" i="1"/>
  <c r="Q54" i="1"/>
  <c r="Q46" i="1" s="1"/>
  <c r="P46" i="1" s="1"/>
  <c r="P54" i="1"/>
  <c r="R46" i="1"/>
  <c r="P45" i="1"/>
  <c r="P44" i="1"/>
  <c r="Q42" i="1"/>
  <c r="P42" i="1"/>
  <c r="P41" i="1"/>
  <c r="P40" i="1"/>
  <c r="P39" i="1"/>
  <c r="P38" i="1"/>
  <c r="P37" i="1"/>
  <c r="P36" i="1"/>
  <c r="P35" i="1"/>
  <c r="P34" i="1"/>
  <c r="P33" i="1"/>
  <c r="P32" i="1"/>
  <c r="P31" i="1"/>
  <c r="P30" i="1"/>
  <c r="P29" i="1"/>
  <c r="P28" i="1"/>
  <c r="P27" i="1"/>
  <c r="P26" i="1"/>
  <c r="P25" i="1"/>
  <c r="P22" i="1" s="1"/>
  <c r="P24" i="1"/>
  <c r="Q22" i="1"/>
  <c r="P21" i="1"/>
  <c r="P19" i="1" s="1"/>
  <c r="Q19" i="1"/>
  <c r="P18" i="1"/>
  <c r="P17" i="1"/>
  <c r="P16" i="1"/>
  <c r="Q14" i="1"/>
  <c r="Q12" i="1" s="1"/>
  <c r="P12" i="1" s="1"/>
  <c r="N10" i="1"/>
  <c r="M10" i="1" s="1"/>
  <c r="O10" i="1"/>
  <c r="M12" i="1"/>
  <c r="N12" i="1"/>
  <c r="N14" i="1"/>
  <c r="M14" i="1" s="1"/>
  <c r="M16" i="1"/>
  <c r="N16" i="1"/>
  <c r="N17" i="1"/>
  <c r="M17" i="1" s="1"/>
  <c r="M18" i="1"/>
  <c r="N18" i="1"/>
  <c r="N19" i="1"/>
  <c r="M19" i="1" s="1"/>
  <c r="N20" i="1"/>
  <c r="N21" i="1"/>
  <c r="M21" i="1" s="1"/>
  <c r="N22" i="1"/>
  <c r="M22" i="1" s="1"/>
  <c r="N24" i="1"/>
  <c r="M24" i="1" s="1"/>
  <c r="N25" i="1"/>
  <c r="M25" i="1" s="1"/>
  <c r="N26" i="1"/>
  <c r="M27" i="1"/>
  <c r="N27" i="1"/>
  <c r="M28" i="1"/>
  <c r="N28" i="1"/>
  <c r="M29" i="1"/>
  <c r="N29" i="1"/>
  <c r="M30" i="1"/>
  <c r="N30" i="1"/>
  <c r="M31" i="1"/>
  <c r="N31" i="1"/>
  <c r="M32" i="1"/>
  <c r="N32" i="1"/>
  <c r="N33" i="1"/>
  <c r="M33" i="1" s="1"/>
  <c r="M34" i="1"/>
  <c r="N34" i="1"/>
  <c r="N35" i="1"/>
  <c r="M35" i="1" s="1"/>
  <c r="M36" i="1"/>
  <c r="N36" i="1"/>
  <c r="N37" i="1"/>
  <c r="N38" i="1"/>
  <c r="M39" i="1"/>
  <c r="N39" i="1"/>
  <c r="N40" i="1"/>
  <c r="N41" i="1"/>
  <c r="M42" i="1"/>
  <c r="N42" i="1"/>
  <c r="N43" i="1"/>
  <c r="N44" i="1"/>
  <c r="M44" i="1" s="1"/>
  <c r="N45" i="1"/>
  <c r="M45" i="1" s="1"/>
  <c r="N46" i="1"/>
  <c r="M46" i="1" s="1"/>
  <c r="N47" i="1"/>
  <c r="N48" i="1"/>
  <c r="N49" i="1"/>
  <c r="N50" i="1"/>
  <c r="N51" i="1"/>
  <c r="N52" i="1"/>
  <c r="N54" i="1"/>
  <c r="M54" i="1" s="1"/>
  <c r="N55" i="1"/>
  <c r="M56" i="1"/>
  <c r="N56" i="1"/>
  <c r="M57" i="1"/>
  <c r="N57" i="1"/>
  <c r="M58" i="1"/>
  <c r="N58" i="1"/>
  <c r="M59" i="1"/>
  <c r="O59" i="1"/>
  <c r="N60" i="1"/>
  <c r="N62" i="1"/>
  <c r="M62" i="1" s="1"/>
  <c r="N63" i="1"/>
  <c r="N64" i="1"/>
  <c r="N65" i="1"/>
  <c r="N66" i="1"/>
  <c r="N67" i="1"/>
  <c r="M67" i="1" s="1"/>
  <c r="N68" i="1"/>
  <c r="M69" i="1"/>
  <c r="N69" i="1"/>
  <c r="M70" i="1"/>
  <c r="N70" i="1"/>
  <c r="M71" i="1"/>
  <c r="N71" i="1"/>
  <c r="N72" i="1"/>
  <c r="N73" i="1"/>
  <c r="M74" i="1"/>
  <c r="N74" i="1"/>
  <c r="M75" i="1"/>
  <c r="N75" i="1"/>
  <c r="M76" i="1"/>
  <c r="N76" i="1"/>
  <c r="N77" i="1"/>
  <c r="N78" i="1"/>
  <c r="M78" i="1" s="1"/>
  <c r="N79" i="1"/>
  <c r="M80" i="1"/>
  <c r="N80" i="1"/>
  <c r="M81" i="1"/>
  <c r="N81" i="1"/>
  <c r="M82" i="1"/>
  <c r="N82" i="1"/>
  <c r="M83" i="1"/>
  <c r="N83" i="1"/>
  <c r="M84" i="1"/>
  <c r="N84" i="1"/>
  <c r="M85" i="1"/>
  <c r="N85" i="1"/>
  <c r="N86" i="1"/>
  <c r="N87" i="1"/>
  <c r="M87" i="1" s="1"/>
  <c r="N88" i="1"/>
  <c r="M88" i="1" s="1"/>
  <c r="N89" i="1"/>
  <c r="M89" i="1" s="1"/>
  <c r="N90" i="1"/>
  <c r="M90" i="1" s="1"/>
  <c r="N91" i="1"/>
  <c r="M91" i="1" s="1"/>
  <c r="N92" i="1"/>
  <c r="M93" i="1"/>
  <c r="N93" i="1"/>
  <c r="N94" i="1"/>
  <c r="N95" i="1"/>
  <c r="M95" i="1" s="1"/>
  <c r="N96" i="1"/>
  <c r="M96" i="1" s="1"/>
  <c r="N97" i="1"/>
  <c r="M97" i="1" s="1"/>
  <c r="N98" i="1"/>
  <c r="M99" i="1"/>
  <c r="N99" i="1"/>
  <c r="N100" i="1"/>
  <c r="N101" i="1"/>
  <c r="N102" i="1"/>
  <c r="N103" i="1"/>
  <c r="M106" i="1"/>
  <c r="M104" i="1" s="1"/>
  <c r="O106" i="1"/>
  <c r="O104" i="1" s="1"/>
  <c r="M107" i="1"/>
  <c r="N107" i="1"/>
  <c r="N111" i="1"/>
  <c r="X160" i="8" l="1"/>
  <c r="V160" i="8" s="1"/>
  <c r="V162" i="8"/>
  <c r="S14" i="1"/>
  <c r="P14" i="1"/>
  <c r="X114" i="8"/>
  <c r="X10" i="8" s="1"/>
  <c r="W10" i="8"/>
  <c r="V13" i="8"/>
  <c r="V11" i="8" s="1"/>
  <c r="W11" i="8"/>
  <c r="S162" i="8"/>
  <c r="U160" i="8"/>
  <c r="T11" i="8"/>
  <c r="S13" i="8"/>
  <c r="S11" i="8" s="1"/>
  <c r="T10" i="8"/>
  <c r="P62" i="1"/>
  <c r="U62" i="1"/>
  <c r="U10" i="1" s="1"/>
  <c r="S10" i="1"/>
  <c r="T10" i="1"/>
  <c r="P10" i="1"/>
  <c r="Q10" i="1"/>
  <c r="V114" i="8" l="1"/>
  <c r="V10" i="8" s="1"/>
  <c r="U114" i="8"/>
  <c r="S160" i="8"/>
  <c r="U10" i="8" l="1"/>
  <c r="S114" i="8"/>
  <c r="S10" i="8" s="1"/>
  <c r="J10" i="8" l="1"/>
  <c r="G10" i="8"/>
  <c r="G62" i="1"/>
  <c r="K78" i="1"/>
  <c r="K46" i="1"/>
  <c r="J42" i="1"/>
  <c r="K22" i="1"/>
  <c r="J54" i="1"/>
  <c r="J101" i="1"/>
  <c r="J82" i="1"/>
  <c r="J78" i="1"/>
  <c r="J67" i="1"/>
  <c r="O10" i="8"/>
  <c r="O400" i="8"/>
  <c r="M362" i="8"/>
  <c r="M364" i="8"/>
  <c r="N364" i="8"/>
  <c r="M405" i="8" l="1"/>
  <c r="M408" i="8"/>
  <c r="N375" i="8"/>
  <c r="N118" i="8"/>
  <c r="N116" i="8" s="1"/>
  <c r="M517" i="8"/>
  <c r="M183" i="8"/>
  <c r="M639" i="8"/>
  <c r="K19" i="1"/>
  <c r="O114" i="8"/>
  <c r="O348" i="8"/>
  <c r="O352" i="8"/>
  <c r="O362" i="8"/>
  <c r="O364" i="8"/>
  <c r="M368" i="8"/>
  <c r="M369" i="8"/>
  <c r="M367" i="8"/>
  <c r="T31" i="10"/>
  <c r="M378" i="8"/>
  <c r="O405" i="8"/>
  <c r="O253" i="8"/>
  <c r="O241" i="8" s="1"/>
  <c r="O188" i="8"/>
  <c r="O162" i="8"/>
  <c r="O135" i="8"/>
  <c r="O126" i="8"/>
  <c r="O116" i="8"/>
  <c r="R183" i="8"/>
  <c r="R185" i="8"/>
  <c r="R186" i="8"/>
  <c r="R187" i="8"/>
  <c r="O183" i="8"/>
  <c r="M185" i="8"/>
  <c r="M186" i="8"/>
  <c r="M187" i="8"/>
  <c r="M398" i="8" l="1"/>
  <c r="M348" i="8" s="1"/>
  <c r="M400" i="8"/>
  <c r="M129" i="8"/>
  <c r="M131" i="8"/>
  <c r="J85" i="1"/>
  <c r="J84" i="1"/>
  <c r="J71" i="1"/>
  <c r="J70" i="1"/>
  <c r="J16" i="1"/>
  <c r="M522" i="8" l="1"/>
  <c r="M477" i="8"/>
  <c r="M476" i="8" s="1"/>
  <c r="M474" i="8" s="1"/>
  <c r="N476" i="8"/>
  <c r="N474" i="8" s="1"/>
  <c r="M253" i="8" l="1"/>
  <c r="M256" i="8"/>
  <c r="M254" i="8"/>
  <c r="N188" i="8"/>
  <c r="M188" i="8" s="1"/>
  <c r="M189" i="8"/>
  <c r="I37" i="7" l="1"/>
  <c r="H33" i="7"/>
  <c r="H48" i="1"/>
  <c r="L135" i="8" l="1"/>
  <c r="K128" i="8"/>
  <c r="K114" i="8" s="1"/>
  <c r="J155" i="8"/>
  <c r="J143" i="8"/>
  <c r="L143" i="8"/>
  <c r="G143" i="8"/>
  <c r="K143" i="8"/>
  <c r="H143" i="8"/>
  <c r="K474" i="8"/>
  <c r="J476" i="8"/>
  <c r="K476" i="8"/>
  <c r="J477" i="8"/>
  <c r="K372" i="8"/>
  <c r="G278" i="8"/>
  <c r="H278" i="8"/>
  <c r="L253" i="8"/>
  <c r="J192" i="8"/>
  <c r="J191" i="8"/>
  <c r="J190" i="8"/>
  <c r="G155" i="8"/>
  <c r="J153" i="8"/>
  <c r="J154" i="8"/>
  <c r="G153" i="8"/>
  <c r="G154" i="8"/>
  <c r="G152" i="8"/>
  <c r="J152" i="8"/>
  <c r="J128" i="8"/>
  <c r="J129" i="8"/>
  <c r="J131" i="8"/>
  <c r="I10" i="8" l="1"/>
  <c r="H519" i="8"/>
  <c r="H474" i="8"/>
  <c r="H476" i="8"/>
  <c r="G477" i="8"/>
  <c r="G476" i="8" s="1"/>
  <c r="H468" i="8"/>
  <c r="E346" i="8"/>
  <c r="I352" i="8"/>
  <c r="I354" i="8"/>
  <c r="G354" i="8"/>
  <c r="G352" i="8" s="1"/>
  <c r="G355" i="8"/>
  <c r="H362" i="8"/>
  <c r="H162" i="8"/>
  <c r="H160" i="8" s="1"/>
  <c r="G191" i="8"/>
  <c r="H188" i="8"/>
  <c r="G137" i="8" l="1"/>
  <c r="G141" i="8"/>
  <c r="G139" i="8"/>
  <c r="I137" i="8"/>
  <c r="I135" i="8" s="1"/>
  <c r="G129" i="8"/>
  <c r="I143" i="8"/>
  <c r="H135" i="8"/>
  <c r="G146" i="8"/>
  <c r="G147" i="8"/>
  <c r="G148" i="8"/>
  <c r="G149" i="8"/>
  <c r="G150" i="8"/>
  <c r="G151" i="8"/>
  <c r="G145" i="8"/>
  <c r="G135" i="8" l="1"/>
  <c r="G256" i="8"/>
  <c r="G253" i="8" s="1"/>
  <c r="G255" i="8"/>
  <c r="G254" i="8"/>
  <c r="I253" i="8"/>
  <c r="I241" i="8" s="1"/>
  <c r="H128" i="8"/>
  <c r="H126" i="8" s="1"/>
  <c r="H124" i="8" s="1"/>
  <c r="H114" i="8" s="1"/>
  <c r="H85" i="8"/>
  <c r="I91" i="8"/>
  <c r="H91" i="8"/>
  <c r="G91" i="8"/>
  <c r="G85" i="8" s="1"/>
  <c r="G93" i="8"/>
  <c r="G92" i="8"/>
  <c r="H296" i="8"/>
  <c r="G308" i="8"/>
  <c r="R407" i="8" l="1"/>
  <c r="Q190" i="8"/>
  <c r="N162" i="8"/>
  <c r="N160" i="8" l="1"/>
  <c r="M162" i="8"/>
  <c r="K97" i="1"/>
  <c r="H97" i="1"/>
  <c r="J76" i="1"/>
  <c r="K67" i="1"/>
  <c r="H67" i="1"/>
  <c r="K54" i="1"/>
  <c r="H54" i="1"/>
  <c r="H46" i="1" s="1"/>
  <c r="K42" i="1"/>
  <c r="H42" i="1"/>
  <c r="M160" i="8" l="1"/>
  <c r="N114" i="8"/>
  <c r="M130" i="8"/>
  <c r="Q373" i="8"/>
  <c r="Q374" i="8"/>
  <c r="Q384" i="8"/>
  <c r="Q385" i="8"/>
  <c r="Q471" i="8"/>
  <c r="P471" i="8" s="1"/>
  <c r="Q474" i="8"/>
  <c r="P474" i="8" s="1"/>
  <c r="Q482" i="8"/>
  <c r="Q483" i="8"/>
  <c r="P483" i="8" s="1"/>
  <c r="Q486" i="8"/>
  <c r="P486" i="8" s="1"/>
  <c r="Q551" i="8"/>
  <c r="P551" i="8" s="1"/>
  <c r="Q623" i="8"/>
  <c r="P623" i="8" s="1"/>
  <c r="Q639" i="8"/>
  <c r="P639" i="8" s="1"/>
  <c r="Q363" i="8"/>
  <c r="Q366" i="8"/>
  <c r="Q297" i="8"/>
  <c r="Q298" i="8"/>
  <c r="Q299" i="8"/>
  <c r="Q300" i="8"/>
  <c r="Q301" i="8"/>
  <c r="Q303" i="8"/>
  <c r="Q304" i="8"/>
  <c r="Q305" i="8"/>
  <c r="Q306" i="8"/>
  <c r="Q307" i="8"/>
  <c r="Q309" i="8"/>
  <c r="Q310" i="8"/>
  <c r="R192" i="8"/>
  <c r="R191" i="8"/>
  <c r="R188" i="8" l="1"/>
  <c r="N619" i="8" l="1"/>
  <c r="M471" i="8"/>
  <c r="M468" i="8" s="1"/>
  <c r="N468" i="8"/>
  <c r="L124" i="8"/>
  <c r="L114" i="8" s="1"/>
  <c r="M93" i="8"/>
  <c r="M92" i="8"/>
  <c r="M635" i="8"/>
  <c r="M633" i="8" s="1"/>
  <c r="R58" i="8"/>
  <c r="R55" i="8"/>
  <c r="R52" i="8"/>
  <c r="J106" i="1"/>
  <c r="L104" i="1"/>
  <c r="J107" i="1"/>
  <c r="L107" i="1"/>
  <c r="K107" i="1"/>
  <c r="J110" i="1"/>
  <c r="J111" i="1"/>
  <c r="M576" i="8"/>
  <c r="M623" i="8"/>
  <c r="M619" i="8" s="1"/>
  <c r="M595" i="8" s="1"/>
  <c r="M593" i="8" s="1"/>
  <c r="N593" i="8"/>
  <c r="M551" i="8"/>
  <c r="M548" i="8" s="1"/>
  <c r="M546" i="8" s="1"/>
  <c r="N548" i="8"/>
  <c r="N480" i="8"/>
  <c r="N440" i="8" s="1"/>
  <c r="M483" i="8"/>
  <c r="M486" i="8"/>
  <c r="M484" i="8" s="1"/>
  <c r="M407" i="8"/>
  <c r="N372" i="8"/>
  <c r="N370" i="8" s="1"/>
  <c r="M374" i="8"/>
  <c r="M372" i="8" s="1"/>
  <c r="M370" i="8" s="1"/>
  <c r="M366" i="8"/>
  <c r="M190" i="8"/>
  <c r="M169" i="8"/>
  <c r="M168" i="8"/>
  <c r="N128" i="8"/>
  <c r="N635" i="8"/>
  <c r="J551" i="8"/>
  <c r="L375" i="8"/>
  <c r="K124" i="8"/>
  <c r="K162" i="8"/>
  <c r="Q162" i="8" s="1"/>
  <c r="J139" i="8"/>
  <c r="J132" i="8"/>
  <c r="J130" i="8"/>
  <c r="D37" i="7"/>
  <c r="D36" i="7"/>
  <c r="F34" i="7"/>
  <c r="D34" i="7"/>
  <c r="D33" i="7"/>
  <c r="D32" i="7"/>
  <c r="D30" i="7"/>
  <c r="F27" i="7"/>
  <c r="F22" i="7" s="1"/>
  <c r="E27" i="7"/>
  <c r="D27" i="7" s="1"/>
  <c r="F24" i="7"/>
  <c r="D24" i="7"/>
  <c r="E22" i="7"/>
  <c r="D22" i="7" s="1"/>
  <c r="D21" i="7"/>
  <c r="D19" i="7"/>
  <c r="F15" i="7"/>
  <c r="D15" i="7" s="1"/>
  <c r="F13" i="7"/>
  <c r="D13" i="7" s="1"/>
  <c r="M440" i="8" l="1"/>
  <c r="M480" i="8"/>
  <c r="M91" i="8"/>
  <c r="M85" i="8" s="1"/>
  <c r="J126" i="8"/>
  <c r="J124" i="8"/>
  <c r="K126" i="8"/>
  <c r="Q128" i="8"/>
  <c r="M128" i="8"/>
  <c r="M124" i="8" s="1"/>
  <c r="N126" i="8"/>
  <c r="M166" i="8"/>
  <c r="N576" i="8"/>
  <c r="N633" i="8"/>
  <c r="E11" i="7"/>
  <c r="F11" i="7"/>
  <c r="F9" i="7" s="1"/>
  <c r="Q126" i="8" l="1"/>
  <c r="N124" i="8"/>
  <c r="M126" i="8"/>
  <c r="E9" i="7"/>
  <c r="D9" i="7" s="1"/>
  <c r="D11" i="7"/>
  <c r="R54" i="8"/>
  <c r="R56" i="8"/>
  <c r="R57" i="8"/>
  <c r="Q124" i="8" l="1"/>
  <c r="O17" i="8"/>
  <c r="J21" i="1"/>
  <c r="J19" i="1" s="1"/>
  <c r="H375" i="8"/>
  <c r="I375" i="8"/>
  <c r="H635" i="8"/>
  <c r="K91" i="8"/>
  <c r="L17" i="8"/>
  <c r="I17" i="8"/>
  <c r="I15" i="8" s="1"/>
  <c r="H17" i="8"/>
  <c r="H15" i="8" s="1"/>
  <c r="G15" i="8" s="1"/>
  <c r="Q19" i="8"/>
  <c r="P19" i="8" s="1"/>
  <c r="Q18" i="8"/>
  <c r="P18" i="8" s="1"/>
  <c r="M19" i="8"/>
  <c r="O398" i="8" l="1"/>
  <c r="O160" i="8"/>
  <c r="D106" i="1" l="1"/>
  <c r="D104" i="1" s="1"/>
  <c r="D70" i="1"/>
  <c r="D69" i="1"/>
  <c r="D110" i="1"/>
  <c r="D111" i="1"/>
  <c r="D99" i="1"/>
  <c r="D97" i="1" s="1"/>
  <c r="D89" i="1"/>
  <c r="D85" i="1"/>
  <c r="D84" i="1"/>
  <c r="D82" i="1"/>
  <c r="D38" i="1" l="1"/>
  <c r="D30" i="1" l="1"/>
  <c r="E78" i="1" l="1"/>
  <c r="D87" i="1"/>
  <c r="D72" i="1"/>
  <c r="D101" i="1"/>
  <c r="D21" i="1"/>
  <c r="D19" i="1" s="1"/>
  <c r="L137" i="8"/>
  <c r="J137" i="8" s="1"/>
  <c r="L128" i="8"/>
  <c r="L126" i="8" s="1"/>
  <c r="L15" i="8"/>
  <c r="J52" i="8"/>
  <c r="M53" i="8"/>
  <c r="M54" i="8"/>
  <c r="M55" i="8"/>
  <c r="M56" i="8"/>
  <c r="M57" i="8"/>
  <c r="M58" i="8"/>
  <c r="M59" i="8"/>
  <c r="M52" i="8"/>
  <c r="J54" i="8"/>
  <c r="J55" i="8"/>
  <c r="J56" i="8"/>
  <c r="J57" i="8"/>
  <c r="J58" i="8"/>
  <c r="J59" i="8"/>
  <c r="J53" i="8"/>
  <c r="H13" i="8"/>
  <c r="H11" i="8" s="1"/>
  <c r="G53" i="8"/>
  <c r="G54" i="8"/>
  <c r="G55" i="8"/>
  <c r="G56" i="8"/>
  <c r="G57" i="8"/>
  <c r="G58" i="8"/>
  <c r="G59" i="8"/>
  <c r="G52" i="8"/>
  <c r="K58" i="10"/>
  <c r="K59" i="10"/>
  <c r="J58" i="10"/>
  <c r="J59" i="10"/>
  <c r="M50" i="10"/>
  <c r="M49" i="10"/>
  <c r="M48" i="10"/>
  <c r="M47" i="10"/>
  <c r="M46" i="10"/>
  <c r="M45" i="10"/>
  <c r="M44" i="10"/>
  <c r="M43" i="10"/>
  <c r="M42" i="10"/>
  <c r="M58" i="10"/>
  <c r="M59" i="10"/>
  <c r="K41" i="10"/>
  <c r="J41" i="10"/>
  <c r="M21" i="10"/>
  <c r="M20" i="10"/>
  <c r="M19" i="10"/>
  <c r="M18" i="10"/>
  <c r="M17" i="10"/>
  <c r="M16" i="10"/>
  <c r="M15" i="10"/>
  <c r="M14" i="10"/>
  <c r="M13" i="10"/>
  <c r="M41" i="10"/>
  <c r="M12" i="10"/>
  <c r="K12" i="10"/>
  <c r="J12" i="10"/>
  <c r="K58" i="9"/>
  <c r="J58" i="9"/>
  <c r="J59" i="9"/>
  <c r="M50" i="9"/>
  <c r="M49" i="9"/>
  <c r="M48" i="9"/>
  <c r="M47" i="9"/>
  <c r="M46" i="9"/>
  <c r="M45" i="9"/>
  <c r="M44" i="9"/>
  <c r="M43" i="9"/>
  <c r="M58" i="9"/>
  <c r="M42" i="9"/>
  <c r="K41" i="9"/>
  <c r="K59" i="9"/>
  <c r="J41" i="9"/>
  <c r="M21" i="9"/>
  <c r="M20" i="9"/>
  <c r="M19" i="9"/>
  <c r="M18" i="9"/>
  <c r="M17" i="9"/>
  <c r="M16" i="9"/>
  <c r="M15" i="9"/>
  <c r="M14" i="9"/>
  <c r="M13" i="9"/>
  <c r="M41" i="9"/>
  <c r="M12" i="9"/>
  <c r="K12" i="9"/>
  <c r="J12" i="9"/>
  <c r="G57" i="1"/>
  <c r="H107" i="1"/>
  <c r="G107" i="1" s="1"/>
  <c r="J31" i="1"/>
  <c r="J35" i="1"/>
  <c r="J39" i="1"/>
  <c r="J45" i="1"/>
  <c r="J44" i="1"/>
  <c r="J17" i="1"/>
  <c r="Q60" i="8"/>
  <c r="Q61" i="8"/>
  <c r="Q62" i="8"/>
  <c r="Q64" i="8"/>
  <c r="Q65" i="8"/>
  <c r="Q67" i="8"/>
  <c r="Q68" i="8"/>
  <c r="Q70" i="8"/>
  <c r="Q71" i="8"/>
  <c r="Q72" i="8"/>
  <c r="Q73" i="8"/>
  <c r="Q74" i="8"/>
  <c r="Q75" i="8"/>
  <c r="N86" i="8"/>
  <c r="M127" i="8"/>
  <c r="Q302" i="8"/>
  <c r="M302" i="8"/>
  <c r="M310" i="8"/>
  <c r="Q371" i="8"/>
  <c r="Q376" i="8"/>
  <c r="Q379" i="8"/>
  <c r="Q380" i="8"/>
  <c r="Q381" i="8"/>
  <c r="Q382" i="8"/>
  <c r="Q386" i="8"/>
  <c r="Q387" i="8"/>
  <c r="Q388" i="8"/>
  <c r="Q389" i="8"/>
  <c r="Q390" i="8"/>
  <c r="Q393" i="8"/>
  <c r="Q399" i="8"/>
  <c r="Q402" i="8"/>
  <c r="Q404" i="8"/>
  <c r="Q410" i="8"/>
  <c r="Q413" i="8"/>
  <c r="Q416" i="8"/>
  <c r="Q417" i="8"/>
  <c r="Q419" i="8"/>
  <c r="Q420" i="8"/>
  <c r="Q423" i="8"/>
  <c r="Q424" i="8"/>
  <c r="Q427" i="8"/>
  <c r="Q428" i="8"/>
  <c r="Q429" i="8"/>
  <c r="Q434" i="8"/>
  <c r="Q435" i="8"/>
  <c r="Q441" i="8"/>
  <c r="Q442" i="8"/>
  <c r="Q444" i="8"/>
  <c r="Q447" i="8"/>
  <c r="Q449" i="8"/>
  <c r="Q450" i="8"/>
  <c r="Q452" i="8"/>
  <c r="Q456" i="8"/>
  <c r="Q459" i="8"/>
  <c r="Q460" i="8"/>
  <c r="Q461" i="8"/>
  <c r="Q462" i="8"/>
  <c r="Q464" i="8"/>
  <c r="Q470" i="8"/>
  <c r="Q473" i="8"/>
  <c r="Q475" i="8"/>
  <c r="Q478" i="8"/>
  <c r="Q479" i="8"/>
  <c r="Q489" i="8"/>
  <c r="Q491" i="8"/>
  <c r="Q492" i="8"/>
  <c r="Q493" i="8"/>
  <c r="Q495" i="8"/>
  <c r="Q496" i="8"/>
  <c r="Q497" i="8"/>
  <c r="Q498" i="8"/>
  <c r="Q499" i="8"/>
  <c r="Q500" i="8"/>
  <c r="Q501" i="8"/>
  <c r="Q502" i="8"/>
  <c r="Q503" i="8"/>
  <c r="Q504" i="8"/>
  <c r="Q505" i="8"/>
  <c r="Q506" i="8"/>
  <c r="Q507" i="8"/>
  <c r="Q508" i="8"/>
  <c r="Q509" i="8"/>
  <c r="Q510" i="8"/>
  <c r="Q511" i="8"/>
  <c r="Q512" i="8"/>
  <c r="Q513" i="8"/>
  <c r="Q514" i="8"/>
  <c r="Q516" i="8"/>
  <c r="Q518" i="8"/>
  <c r="Q520" i="8"/>
  <c r="Q522" i="8"/>
  <c r="Q524" i="8"/>
  <c r="Q526" i="8"/>
  <c r="Q527" i="8"/>
  <c r="Q528" i="8"/>
  <c r="Q529" i="8"/>
  <c r="Q530" i="8"/>
  <c r="Q531" i="8"/>
  <c r="Q532" i="8"/>
  <c r="Q533" i="8"/>
  <c r="Q534" i="8"/>
  <c r="Q535" i="8"/>
  <c r="Q536" i="8"/>
  <c r="Q537" i="8"/>
  <c r="Q538" i="8"/>
  <c r="Q539" i="8"/>
  <c r="Q540" i="8"/>
  <c r="Q541" i="8"/>
  <c r="Q542" i="8"/>
  <c r="Q543" i="8"/>
  <c r="Q544" i="8"/>
  <c r="Q545" i="8"/>
  <c r="Q547" i="8"/>
  <c r="Q549" i="8"/>
  <c r="Q550" i="8"/>
  <c r="Q552" i="8"/>
  <c r="Q553" i="8"/>
  <c r="Q554" i="8"/>
  <c r="Q555" i="8"/>
  <c r="Q556" i="8"/>
  <c r="Q557" i="8"/>
  <c r="Q558" i="8"/>
  <c r="Q559" i="8"/>
  <c r="Q560" i="8"/>
  <c r="Q561" i="8"/>
  <c r="Q562" i="8"/>
  <c r="Q563" i="8"/>
  <c r="Q564" i="8"/>
  <c r="Q565" i="8"/>
  <c r="Q566" i="8"/>
  <c r="Q567" i="8"/>
  <c r="Q568" i="8"/>
  <c r="Q569" i="8"/>
  <c r="Q570" i="8"/>
  <c r="Q571" i="8"/>
  <c r="Q572" i="8"/>
  <c r="Q573" i="8"/>
  <c r="Q574" i="8"/>
  <c r="Q575" i="8"/>
  <c r="N577" i="8"/>
  <c r="Q577" i="8" s="1"/>
  <c r="N578" i="8"/>
  <c r="Q578" i="8" s="1"/>
  <c r="N579" i="8"/>
  <c r="Q579" i="8" s="1"/>
  <c r="N580" i="8"/>
  <c r="Q580" i="8" s="1"/>
  <c r="N581" i="8"/>
  <c r="Q581" i="8" s="1"/>
  <c r="N582" i="8"/>
  <c r="Q582" i="8" s="1"/>
  <c r="N583" i="8"/>
  <c r="Q583" i="8" s="1"/>
  <c r="N584" i="8"/>
  <c r="Q584" i="8" s="1"/>
  <c r="N585" i="8"/>
  <c r="Q585" i="8" s="1"/>
  <c r="N586" i="8"/>
  <c r="Q586" i="8" s="1"/>
  <c r="N587" i="8"/>
  <c r="Q587" i="8" s="1"/>
  <c r="N588" i="8"/>
  <c r="Q588" i="8" s="1"/>
  <c r="N589" i="8"/>
  <c r="Q589" i="8" s="1"/>
  <c r="N590" i="8"/>
  <c r="Q590" i="8" s="1"/>
  <c r="N591" i="8"/>
  <c r="Q591" i="8" s="1"/>
  <c r="N592" i="8"/>
  <c r="Q592" i="8" s="1"/>
  <c r="N594" i="8"/>
  <c r="Q594" i="8" s="1"/>
  <c r="N596" i="8"/>
  <c r="Q596" i="8" s="1"/>
  <c r="N597" i="8"/>
  <c r="Q597" i="8" s="1"/>
  <c r="N598" i="8"/>
  <c r="Q598" i="8" s="1"/>
  <c r="N599" i="8"/>
  <c r="Q599" i="8" s="1"/>
  <c r="N600" i="8"/>
  <c r="Q600" i="8" s="1"/>
  <c r="N601" i="8"/>
  <c r="Q601" i="8" s="1"/>
  <c r="N602" i="8"/>
  <c r="Q602" i="8" s="1"/>
  <c r="N603" i="8"/>
  <c r="Q603" i="8" s="1"/>
  <c r="N604" i="8"/>
  <c r="Q604" i="8" s="1"/>
  <c r="N605" i="8"/>
  <c r="Q605" i="8" s="1"/>
  <c r="N606" i="8"/>
  <c r="Q606" i="8" s="1"/>
  <c r="N607" i="8"/>
  <c r="Q607" i="8" s="1"/>
  <c r="N608" i="8"/>
  <c r="Q608" i="8" s="1"/>
  <c r="N609" i="8"/>
  <c r="Q609" i="8" s="1"/>
  <c r="N610" i="8"/>
  <c r="Q610" i="8" s="1"/>
  <c r="N611" i="8"/>
  <c r="Q611" i="8" s="1"/>
  <c r="N612" i="8"/>
  <c r="Q612" i="8" s="1"/>
  <c r="N613" i="8"/>
  <c r="Q613" i="8" s="1"/>
  <c r="N614" i="8"/>
  <c r="Q614" i="8" s="1"/>
  <c r="N615" i="8"/>
  <c r="Q615" i="8" s="1"/>
  <c r="N616" i="8"/>
  <c r="Q616" i="8" s="1"/>
  <c r="N617" i="8"/>
  <c r="Q617" i="8" s="1"/>
  <c r="N618" i="8"/>
  <c r="Q618" i="8" s="1"/>
  <c r="N620" i="8"/>
  <c r="Q620" i="8" s="1"/>
  <c r="N621" i="8"/>
  <c r="Q621" i="8" s="1"/>
  <c r="N622" i="8"/>
  <c r="Q622" i="8" s="1"/>
  <c r="N624" i="8"/>
  <c r="Q624" i="8" s="1"/>
  <c r="N625" i="8"/>
  <c r="Q625" i="8" s="1"/>
  <c r="N626" i="8"/>
  <c r="Q626" i="8" s="1"/>
  <c r="N627" i="8"/>
  <c r="Q627" i="8" s="1"/>
  <c r="N628" i="8"/>
  <c r="Q628" i="8" s="1"/>
  <c r="N629" i="8"/>
  <c r="Q629" i="8" s="1"/>
  <c r="N630" i="8"/>
  <c r="Q630" i="8" s="1"/>
  <c r="N631" i="8"/>
  <c r="Q631" i="8" s="1"/>
  <c r="N632" i="8"/>
  <c r="Q632" i="8" s="1"/>
  <c r="N634" i="8"/>
  <c r="Q634" i="8" s="1"/>
  <c r="N636" i="8"/>
  <c r="Q636" i="8" s="1"/>
  <c r="N637" i="8"/>
  <c r="Q637" i="8" s="1"/>
  <c r="N638" i="8"/>
  <c r="Q638" i="8" s="1"/>
  <c r="N640" i="8"/>
  <c r="Q640" i="8" s="1"/>
  <c r="Q22" i="8"/>
  <c r="P22" i="8" s="1"/>
  <c r="Q23" i="8"/>
  <c r="P23" i="8" s="1"/>
  <c r="M23" i="8"/>
  <c r="Q24" i="8"/>
  <c r="P24" i="8" s="1"/>
  <c r="Q26" i="8"/>
  <c r="P26" i="8" s="1"/>
  <c r="Q27" i="8"/>
  <c r="P27" i="8" s="1"/>
  <c r="Q31" i="8"/>
  <c r="P31" i="8" s="1"/>
  <c r="Q33" i="8"/>
  <c r="P33" i="8" s="1"/>
  <c r="Q34" i="8"/>
  <c r="P34" i="8" s="1"/>
  <c r="Q36" i="8"/>
  <c r="P36" i="8" s="1"/>
  <c r="Q37" i="8"/>
  <c r="P37" i="8" s="1"/>
  <c r="Q38" i="8"/>
  <c r="P38" i="8" s="1"/>
  <c r="Q39" i="8"/>
  <c r="P39" i="8" s="1"/>
  <c r="Q40" i="8"/>
  <c r="P40" i="8" s="1"/>
  <c r="Q41" i="8"/>
  <c r="P41" i="8" s="1"/>
  <c r="Q43" i="8"/>
  <c r="P43" i="8" s="1"/>
  <c r="Q48" i="8"/>
  <c r="P48" i="8" s="1"/>
  <c r="Q49" i="8"/>
  <c r="P49" i="8" s="1"/>
  <c r="M49" i="8"/>
  <c r="Q51" i="8"/>
  <c r="P51" i="8" s="1"/>
  <c r="G298" i="8"/>
  <c r="K468" i="8"/>
  <c r="Q468" i="8" s="1"/>
  <c r="P468" i="8" s="1"/>
  <c r="J471" i="8"/>
  <c r="J486" i="8"/>
  <c r="J483" i="8"/>
  <c r="J474" i="8"/>
  <c r="J19" i="8"/>
  <c r="K635" i="8"/>
  <c r="Q635" i="8" s="1"/>
  <c r="P635" i="8" s="1"/>
  <c r="J639" i="8"/>
  <c r="J635" i="8" s="1"/>
  <c r="J633" i="8" s="1"/>
  <c r="I521" i="8"/>
  <c r="J20" i="8"/>
  <c r="J22" i="8"/>
  <c r="J23" i="8"/>
  <c r="J24" i="8"/>
  <c r="J26" i="8"/>
  <c r="J27" i="8"/>
  <c r="J29" i="8"/>
  <c r="J31" i="8"/>
  <c r="J32" i="8"/>
  <c r="J33" i="8"/>
  <c r="J34" i="8"/>
  <c r="J35" i="8"/>
  <c r="J36" i="8"/>
  <c r="J37" i="8"/>
  <c r="J38" i="8"/>
  <c r="J39" i="8"/>
  <c r="J40" i="8"/>
  <c r="J41" i="8"/>
  <c r="J42" i="8"/>
  <c r="J43" i="8"/>
  <c r="J47" i="8"/>
  <c r="J48" i="8"/>
  <c r="J49" i="8"/>
  <c r="J50" i="8"/>
  <c r="J51" i="8"/>
  <c r="J18" i="8"/>
  <c r="J59" i="1"/>
  <c r="I59" i="1"/>
  <c r="I46" i="1"/>
  <c r="G46" i="1" s="1"/>
  <c r="G33" i="7"/>
  <c r="G32" i="7"/>
  <c r="H27" i="7"/>
  <c r="H22" i="7" s="1"/>
  <c r="H11" i="7" s="1"/>
  <c r="H9" i="7" s="1"/>
  <c r="G30" i="7"/>
  <c r="G36" i="7"/>
  <c r="I34" i="7"/>
  <c r="I27" i="7" s="1"/>
  <c r="R162" i="8"/>
  <c r="P114" i="8"/>
  <c r="O15" i="8"/>
  <c r="O13" i="8" s="1"/>
  <c r="G639" i="8"/>
  <c r="G635" i="8" s="1"/>
  <c r="L46" i="1"/>
  <c r="S37" i="7"/>
  <c r="P37" i="7"/>
  <c r="M37" i="7"/>
  <c r="J37" i="7"/>
  <c r="G37" i="7"/>
  <c r="U34" i="7"/>
  <c r="S34" i="7" s="1"/>
  <c r="R34" i="7"/>
  <c r="R27" i="7" s="1"/>
  <c r="R22" i="7" s="1"/>
  <c r="R11" i="7" s="1"/>
  <c r="R9" i="7" s="1"/>
  <c r="L34" i="7"/>
  <c r="J34" i="7" s="1"/>
  <c r="J36" i="7" s="1"/>
  <c r="T30" i="7"/>
  <c r="U24" i="7"/>
  <c r="S24" i="7"/>
  <c r="R24" i="7"/>
  <c r="P24" i="7"/>
  <c r="O24" i="7"/>
  <c r="M24" i="7"/>
  <c r="L24" i="7"/>
  <c r="J24" i="7"/>
  <c r="I24" i="7"/>
  <c r="G24" i="7"/>
  <c r="S21" i="7"/>
  <c r="P21" i="7"/>
  <c r="M21" i="7"/>
  <c r="J21" i="7"/>
  <c r="G21" i="7"/>
  <c r="S19" i="7"/>
  <c r="P19" i="7"/>
  <c r="M19" i="7"/>
  <c r="J19" i="7"/>
  <c r="G19" i="7"/>
  <c r="U15" i="7"/>
  <c r="S15" i="7"/>
  <c r="R15" i="7"/>
  <c r="P15" i="7"/>
  <c r="O15" i="7"/>
  <c r="M15" i="7"/>
  <c r="L15" i="7"/>
  <c r="J15" i="7"/>
  <c r="I15" i="7"/>
  <c r="G15" i="7"/>
  <c r="U13" i="7"/>
  <c r="S13" i="7"/>
  <c r="R13" i="7"/>
  <c r="P13" i="7"/>
  <c r="L13" i="7"/>
  <c r="J13" i="7"/>
  <c r="I13" i="7"/>
  <c r="G13" i="7"/>
  <c r="L188" i="8"/>
  <c r="L162" i="8" s="1"/>
  <c r="J162" i="8" s="1"/>
  <c r="K188" i="8"/>
  <c r="I188" i="8"/>
  <c r="I162" i="8" s="1"/>
  <c r="I160" i="8" s="1"/>
  <c r="L62" i="1"/>
  <c r="L10" i="1" s="1"/>
  <c r="J104" i="1"/>
  <c r="J62" i="1" s="1"/>
  <c r="G106" i="1"/>
  <c r="J99" i="1"/>
  <c r="I107" i="1"/>
  <c r="J87" i="1"/>
  <c r="K76" i="1"/>
  <c r="J90" i="1"/>
  <c r="J89" i="1"/>
  <c r="J56" i="1"/>
  <c r="J57" i="1"/>
  <c r="J58" i="1"/>
  <c r="J25" i="1"/>
  <c r="J26" i="1"/>
  <c r="J28" i="1"/>
  <c r="J29" i="1"/>
  <c r="J30" i="1"/>
  <c r="J32" i="1"/>
  <c r="J33" i="1"/>
  <c r="J34" i="1"/>
  <c r="J36" i="1"/>
  <c r="J37" i="1"/>
  <c r="J38" i="1"/>
  <c r="J40" i="1"/>
  <c r="J41" i="1"/>
  <c r="J24" i="1"/>
  <c r="K14" i="1"/>
  <c r="K12" i="1" s="1"/>
  <c r="K72" i="1"/>
  <c r="H521" i="8"/>
  <c r="K521" i="8"/>
  <c r="J525" i="8"/>
  <c r="J523" i="8"/>
  <c r="K85" i="8"/>
  <c r="J93" i="8"/>
  <c r="Q93" i="8" s="1"/>
  <c r="J92" i="8"/>
  <c r="M297" i="8"/>
  <c r="M22" i="8"/>
  <c r="J18" i="1"/>
  <c r="J14" i="1" s="1"/>
  <c r="G637" i="8"/>
  <c r="L633" i="8"/>
  <c r="M61" i="8"/>
  <c r="M299" i="8"/>
  <c r="M300" i="8"/>
  <c r="M301" i="8"/>
  <c r="M309" i="8"/>
  <c r="P54" i="8"/>
  <c r="P57" i="8"/>
  <c r="P58" i="8"/>
  <c r="P56" i="8"/>
  <c r="P55" i="8"/>
  <c r="P52" i="8"/>
  <c r="P53" i="8"/>
  <c r="J366" i="8"/>
  <c r="J365" i="8"/>
  <c r="J374" i="8"/>
  <c r="J377" i="8"/>
  <c r="J378" i="8"/>
  <c r="J297" i="8"/>
  <c r="J298" i="8"/>
  <c r="J299" i="8"/>
  <c r="J300" i="8"/>
  <c r="J301" i="8"/>
  <c r="J302" i="8"/>
  <c r="J303" i="8"/>
  <c r="J304" i="8"/>
  <c r="J305" i="8"/>
  <c r="J306" i="8"/>
  <c r="J307" i="8"/>
  <c r="J309" i="8"/>
  <c r="J310" i="8"/>
  <c r="J311" i="8"/>
  <c r="H276" i="8"/>
  <c r="J241" i="8"/>
  <c r="L239" i="8"/>
  <c r="J239" i="8"/>
  <c r="H78" i="1"/>
  <c r="H76" i="1" s="1"/>
  <c r="H62" i="1" s="1"/>
  <c r="G87" i="1"/>
  <c r="I296" i="8"/>
  <c r="G310" i="8"/>
  <c r="G309" i="8"/>
  <c r="G307" i="8"/>
  <c r="G306" i="8"/>
  <c r="G305" i="8"/>
  <c r="G304" i="8"/>
  <c r="G303" i="8"/>
  <c r="G302" i="8"/>
  <c r="G301" i="8"/>
  <c r="G300" i="8"/>
  <c r="G299" i="8"/>
  <c r="G297" i="8"/>
  <c r="G21" i="1"/>
  <c r="G19" i="1"/>
  <c r="I104" i="1"/>
  <c r="G104" i="1" s="1"/>
  <c r="G110" i="1"/>
  <c r="D71" i="1"/>
  <c r="D67" i="1" s="1"/>
  <c r="G81" i="1"/>
  <c r="G80" i="1"/>
  <c r="G84" i="1"/>
  <c r="G111" i="1"/>
  <c r="G99" i="1"/>
  <c r="G96" i="1"/>
  <c r="G95" i="1"/>
  <c r="G93" i="1"/>
  <c r="G91" i="1"/>
  <c r="G83" i="1"/>
  <c r="G90" i="1"/>
  <c r="G89" i="1"/>
  <c r="G88" i="1"/>
  <c r="G85" i="1"/>
  <c r="H72" i="1"/>
  <c r="G75" i="1"/>
  <c r="G74" i="1"/>
  <c r="G67" i="1"/>
  <c r="G71" i="1"/>
  <c r="G69" i="1"/>
  <c r="G70" i="1"/>
  <c r="F59" i="1"/>
  <c r="F46" i="1"/>
  <c r="G59" i="1"/>
  <c r="G61" i="1"/>
  <c r="G54" i="1"/>
  <c r="G56" i="1"/>
  <c r="G58" i="1"/>
  <c r="G45" i="1"/>
  <c r="G44" i="1"/>
  <c r="G25" i="1"/>
  <c r="G24" i="1"/>
  <c r="G26" i="1"/>
  <c r="G38" i="1"/>
  <c r="D36" i="1"/>
  <c r="G36" i="1"/>
  <c r="G32" i="1"/>
  <c r="D37" i="1"/>
  <c r="G37" i="1"/>
  <c r="G33" i="1"/>
  <c r="G35" i="1"/>
  <c r="D35" i="1"/>
  <c r="G31" i="1"/>
  <c r="G30" i="1"/>
  <c r="G29" i="1"/>
  <c r="G28" i="1"/>
  <c r="G27" i="1"/>
  <c r="H22" i="1"/>
  <c r="D33" i="1"/>
  <c r="D32" i="1"/>
  <c r="D31" i="1"/>
  <c r="D29" i="1"/>
  <c r="D28" i="1"/>
  <c r="D27" i="1"/>
  <c r="D26" i="1"/>
  <c r="D25" i="1"/>
  <c r="D24" i="1"/>
  <c r="H19" i="1"/>
  <c r="G18" i="1"/>
  <c r="G17" i="1"/>
  <c r="G14" i="1" s="1"/>
  <c r="G16" i="1"/>
  <c r="D18" i="1"/>
  <c r="D17" i="1"/>
  <c r="D14" i="1"/>
  <c r="D16" i="1"/>
  <c r="H14" i="1"/>
  <c r="L348" i="8"/>
  <c r="Q81" i="8"/>
  <c r="Q12" i="8"/>
  <c r="Q14" i="8"/>
  <c r="Q16" i="8"/>
  <c r="Q76" i="8"/>
  <c r="Q77" i="8"/>
  <c r="Q78" i="8"/>
  <c r="Q79" i="8"/>
  <c r="Q80" i="8"/>
  <c r="Q82" i="8"/>
  <c r="Q83" i="8"/>
  <c r="Q84" i="8"/>
  <c r="Q86" i="8"/>
  <c r="Q87" i="8"/>
  <c r="Q88" i="8"/>
  <c r="Q89" i="8"/>
  <c r="Q90" i="8"/>
  <c r="Q94" i="8"/>
  <c r="Q95" i="8"/>
  <c r="Q96" i="8"/>
  <c r="Q97" i="8"/>
  <c r="Q98" i="8"/>
  <c r="Q99" i="8"/>
  <c r="Q100" i="8"/>
  <c r="Q101" i="8"/>
  <c r="Q102" i="8"/>
  <c r="Q103" i="8"/>
  <c r="Q104" i="8"/>
  <c r="Q105" i="8"/>
  <c r="Q106" i="8"/>
  <c r="Q107" i="8"/>
  <c r="Q108" i="8"/>
  <c r="Q109" i="8"/>
  <c r="Q110" i="8"/>
  <c r="Q111" i="8"/>
  <c r="Q112" i="8"/>
  <c r="Q113" i="8"/>
  <c r="Q115" i="8"/>
  <c r="Q116" i="8"/>
  <c r="Q117" i="8"/>
  <c r="Q118" i="8"/>
  <c r="Q119" i="8"/>
  <c r="Q120" i="8"/>
  <c r="Q121" i="8"/>
  <c r="Q122" i="8"/>
  <c r="Q123" i="8"/>
  <c r="Q125" i="8"/>
  <c r="Q127" i="8"/>
  <c r="Q132" i="8"/>
  <c r="Q133" i="8"/>
  <c r="Q134" i="8"/>
  <c r="Q135" i="8"/>
  <c r="Q136" i="8"/>
  <c r="Q137" i="8"/>
  <c r="Q138" i="8"/>
  <c r="Q143" i="8"/>
  <c r="Q145" i="8"/>
  <c r="Q146" i="8"/>
  <c r="Q156" i="8"/>
  <c r="Q157" i="8"/>
  <c r="Q158" i="8"/>
  <c r="Q159" i="8"/>
  <c r="Q161" i="8"/>
  <c r="Q163" i="8"/>
  <c r="Q164" i="8"/>
  <c r="Q165" i="8"/>
  <c r="Q166" i="8"/>
  <c r="Q168" i="8"/>
  <c r="Q169" i="8"/>
  <c r="Q170" i="8"/>
  <c r="Q171" i="8"/>
  <c r="Q172" i="8"/>
  <c r="Q173" i="8"/>
  <c r="Q174" i="8"/>
  <c r="Q175" i="8"/>
  <c r="Q176" i="8"/>
  <c r="Q177" i="8"/>
  <c r="Q178" i="8"/>
  <c r="Q179" i="8"/>
  <c r="Q180" i="8"/>
  <c r="Q181" i="8"/>
  <c r="Q182" i="8"/>
  <c r="Q183" i="8"/>
  <c r="Q184" i="8"/>
  <c r="Q185" i="8"/>
  <c r="Q186" i="8"/>
  <c r="Q189" i="8"/>
  <c r="Q194" i="8"/>
  <c r="Q195" i="8"/>
  <c r="Q196" i="8"/>
  <c r="Q197" i="8"/>
  <c r="Q198" i="8"/>
  <c r="Q199" i="8"/>
  <c r="Q200" i="8"/>
  <c r="Q201" i="8"/>
  <c r="Q202" i="8"/>
  <c r="Q203" i="8"/>
  <c r="Q204" i="8"/>
  <c r="Q205" i="8"/>
  <c r="Q206" i="8"/>
  <c r="Q207" i="8"/>
  <c r="Q208" i="8"/>
  <c r="Q209" i="8"/>
  <c r="Q210" i="8"/>
  <c r="Q211" i="8"/>
  <c r="Q212" i="8"/>
  <c r="Q213" i="8"/>
  <c r="Q214" i="8"/>
  <c r="Q215" i="8"/>
  <c r="Q216" i="8"/>
  <c r="Q217" i="8"/>
  <c r="Q218" i="8"/>
  <c r="Q219" i="8"/>
  <c r="Q220" i="8"/>
  <c r="Q221" i="8"/>
  <c r="Q222" i="8"/>
  <c r="Q223" i="8"/>
  <c r="Q224" i="8"/>
  <c r="Q225" i="8"/>
  <c r="Q226" i="8"/>
  <c r="Q227" i="8"/>
  <c r="Q228" i="8"/>
  <c r="Q229" i="8"/>
  <c r="Q230" i="8"/>
  <c r="Q231" i="8"/>
  <c r="Q232" i="8"/>
  <c r="Q233" i="8"/>
  <c r="Q234" i="8"/>
  <c r="Q235" i="8"/>
  <c r="Q236" i="8"/>
  <c r="Q237" i="8"/>
  <c r="Q238" i="8"/>
  <c r="Q239" i="8"/>
  <c r="Q240" i="8"/>
  <c r="Q241" i="8"/>
  <c r="Q242" i="8"/>
  <c r="Q243" i="8"/>
  <c r="Q244" i="8"/>
  <c r="Q245" i="8"/>
  <c r="Q246" i="8"/>
  <c r="Q247" i="8"/>
  <c r="Q248" i="8"/>
  <c r="Q249" i="8"/>
  <c r="Q250" i="8"/>
  <c r="Q251" i="8"/>
  <c r="Q252" i="8"/>
  <c r="Q253" i="8"/>
  <c r="Q254" i="8"/>
  <c r="Q255" i="8"/>
  <c r="Q256" i="8"/>
  <c r="Q257" i="8"/>
  <c r="Q258" i="8"/>
  <c r="Q259" i="8"/>
  <c r="Q260" i="8"/>
  <c r="Q261" i="8"/>
  <c r="Q262" i="8"/>
  <c r="Q263" i="8"/>
  <c r="Q264" i="8"/>
  <c r="Q265" i="8"/>
  <c r="Q266" i="8"/>
  <c r="Q267" i="8"/>
  <c r="Q268" i="8"/>
  <c r="Q269" i="8"/>
  <c r="Q270" i="8"/>
  <c r="Q271" i="8"/>
  <c r="Q272" i="8"/>
  <c r="Q273" i="8"/>
  <c r="Q275" i="8"/>
  <c r="Q277" i="8"/>
  <c r="Q279" i="8"/>
  <c r="Q280" i="8"/>
  <c r="Q281" i="8"/>
  <c r="Q282" i="8"/>
  <c r="Q283" i="8"/>
  <c r="Q284" i="8"/>
  <c r="Q285" i="8"/>
  <c r="Q286" i="8"/>
  <c r="Q287" i="8"/>
  <c r="Q288" i="8"/>
  <c r="Q289" i="8"/>
  <c r="Q290" i="8"/>
  <c r="Q291" i="8"/>
  <c r="Q292" i="8"/>
  <c r="Q293" i="8"/>
  <c r="Q294" i="8"/>
  <c r="Q295" i="8"/>
  <c r="Q312" i="8"/>
  <c r="Q313" i="8"/>
  <c r="Q314" i="8"/>
  <c r="Q315" i="8"/>
  <c r="Q316" i="8"/>
  <c r="Q317" i="8"/>
  <c r="Q318" i="8"/>
  <c r="Q319" i="8"/>
  <c r="Q320" i="8"/>
  <c r="Q321" i="8"/>
  <c r="Q322" i="8"/>
  <c r="Q323" i="8"/>
  <c r="Q324" i="8"/>
  <c r="Q325" i="8"/>
  <c r="Q326" i="8"/>
  <c r="Q327" i="8"/>
  <c r="Q328" i="8"/>
  <c r="Q329" i="8"/>
  <c r="Q330" i="8"/>
  <c r="Q331" i="8"/>
  <c r="Q332" i="8"/>
  <c r="Q333" i="8"/>
  <c r="Q334" i="8"/>
  <c r="Q335" i="8"/>
  <c r="Q336" i="8"/>
  <c r="Q337" i="8"/>
  <c r="Q338" i="8"/>
  <c r="Q339" i="8"/>
  <c r="Q340" i="8"/>
  <c r="Q341" i="8"/>
  <c r="Q342" i="8"/>
  <c r="Q343" i="8"/>
  <c r="Q344" i="8"/>
  <c r="Q345" i="8"/>
  <c r="Q346" i="8"/>
  <c r="Q347" i="8"/>
  <c r="Q349" i="8"/>
  <c r="Q350" i="8"/>
  <c r="Q351" i="8"/>
  <c r="Q352" i="8"/>
  <c r="Q353" i="8"/>
  <c r="Q357" i="8"/>
  <c r="Q358" i="8"/>
  <c r="Q359" i="8"/>
  <c r="Q360" i="8"/>
  <c r="Q361" i="8"/>
  <c r="K519" i="8"/>
  <c r="Q519" i="8" s="1"/>
  <c r="P519" i="8" s="1"/>
  <c r="Q21" i="8"/>
  <c r="P21" i="8" s="1"/>
  <c r="M26" i="8"/>
  <c r="K28" i="8"/>
  <c r="K30" i="8"/>
  <c r="M31" i="8"/>
  <c r="M36" i="8"/>
  <c r="M37" i="8"/>
  <c r="K44" i="8"/>
  <c r="K45" i="8"/>
  <c r="N45" i="8" s="1"/>
  <c r="Q46" i="8"/>
  <c r="P46" i="8" s="1"/>
  <c r="M51" i="8"/>
  <c r="K619" i="8"/>
  <c r="Q619" i="8" s="1"/>
  <c r="P619" i="8" s="1"/>
  <c r="K548" i="8"/>
  <c r="Q548" i="8" s="1"/>
  <c r="P548" i="8" s="1"/>
  <c r="K480" i="8"/>
  <c r="Q480" i="8" s="1"/>
  <c r="P480" i="8" s="1"/>
  <c r="K375" i="8"/>
  <c r="Q375" i="8" s="1"/>
  <c r="K362" i="8"/>
  <c r="J362" i="8" s="1"/>
  <c r="E67" i="1"/>
  <c r="F107" i="1"/>
  <c r="E107" i="1"/>
  <c r="D107" i="1"/>
  <c r="F104" i="1"/>
  <c r="E101" i="1"/>
  <c r="E97" i="1"/>
  <c r="D78" i="1"/>
  <c r="D76" i="1" s="1"/>
  <c r="E72" i="1"/>
  <c r="D61" i="1"/>
  <c r="D59" i="1" s="1"/>
  <c r="D58" i="1"/>
  <c r="D57" i="1"/>
  <c r="D56" i="1"/>
  <c r="E46" i="1"/>
  <c r="D46" i="1" s="1"/>
  <c r="D45" i="1"/>
  <c r="D44" i="1"/>
  <c r="D42" i="1" s="1"/>
  <c r="E42" i="1"/>
  <c r="E22" i="1"/>
  <c r="E19" i="1"/>
  <c r="E14" i="1"/>
  <c r="G43" i="8"/>
  <c r="G468" i="8"/>
  <c r="I370" i="8"/>
  <c r="I348" i="8" s="1"/>
  <c r="I274" i="8"/>
  <c r="G133" i="8"/>
  <c r="G132" i="8"/>
  <c r="G134" i="8"/>
  <c r="I128" i="8"/>
  <c r="H619" i="8"/>
  <c r="G619" i="8" s="1"/>
  <c r="G623" i="8"/>
  <c r="I548" i="8"/>
  <c r="I546" i="8" s="1"/>
  <c r="H548" i="8"/>
  <c r="H546" i="8" s="1"/>
  <c r="G551" i="8"/>
  <c r="I519" i="8"/>
  <c r="I517" i="8" s="1"/>
  <c r="I515" i="8" s="1"/>
  <c r="G525" i="8"/>
  <c r="H480" i="8"/>
  <c r="G480" i="8" s="1"/>
  <c r="G483" i="8"/>
  <c r="G486" i="8"/>
  <c r="G474" i="8"/>
  <c r="G471" i="8"/>
  <c r="G375" i="8"/>
  <c r="G378" i="8"/>
  <c r="G377" i="8"/>
  <c r="H372" i="8"/>
  <c r="G372" i="8" s="1"/>
  <c r="G374" i="8"/>
  <c r="G362" i="8"/>
  <c r="G366" i="8"/>
  <c r="G365" i="8"/>
  <c r="I239" i="8"/>
  <c r="G241" i="8"/>
  <c r="G239" i="8" s="1"/>
  <c r="G193" i="8"/>
  <c r="G192" i="8"/>
  <c r="G190" i="8"/>
  <c r="I13" i="8"/>
  <c r="I11" i="8" s="1"/>
  <c r="G19" i="8"/>
  <c r="G20" i="8"/>
  <c r="G21" i="8"/>
  <c r="G22" i="8"/>
  <c r="G23" i="8"/>
  <c r="G24" i="8"/>
  <c r="G25" i="8"/>
  <c r="G26" i="8"/>
  <c r="G27" i="8"/>
  <c r="G28" i="8"/>
  <c r="G29" i="8"/>
  <c r="G30" i="8"/>
  <c r="G31" i="8"/>
  <c r="G32" i="8"/>
  <c r="G33" i="8"/>
  <c r="G34" i="8"/>
  <c r="G35" i="8"/>
  <c r="G36" i="8"/>
  <c r="G37" i="8"/>
  <c r="G38" i="8"/>
  <c r="G39" i="8"/>
  <c r="G40" i="8"/>
  <c r="G41" i="8"/>
  <c r="G42" i="8"/>
  <c r="G44" i="8"/>
  <c r="G45" i="8"/>
  <c r="G46" i="8"/>
  <c r="G47" i="8"/>
  <c r="G48" i="8"/>
  <c r="G49" i="8"/>
  <c r="G50" i="8"/>
  <c r="G51" i="8"/>
  <c r="G18" i="8"/>
  <c r="H633" i="8"/>
  <c r="M39" i="8"/>
  <c r="M20" i="8"/>
  <c r="M48" i="8"/>
  <c r="K160" i="8"/>
  <c r="G97" i="1"/>
  <c r="M18" i="8"/>
  <c r="M24" i="8"/>
  <c r="M65" i="8"/>
  <c r="O239" i="8"/>
  <c r="M239" i="8"/>
  <c r="M46" i="8"/>
  <c r="J97" i="1"/>
  <c r="S30" i="7"/>
  <c r="T27" i="7"/>
  <c r="T22" i="7"/>
  <c r="T11" i="7"/>
  <c r="T9" i="7"/>
  <c r="M305" i="8"/>
  <c r="L27" i="7"/>
  <c r="L22" i="7" s="1"/>
  <c r="L11" i="7" s="1"/>
  <c r="L9" i="7" s="1"/>
  <c r="U27" i="7"/>
  <c r="U22" i="7" s="1"/>
  <c r="S27" i="7"/>
  <c r="L13" i="8"/>
  <c r="L11" i="8" s="1"/>
  <c r="M304" i="8"/>
  <c r="K633" i="8"/>
  <c r="Q633" i="8" s="1"/>
  <c r="P633" i="8" s="1"/>
  <c r="J468" i="8"/>
  <c r="J45" i="8"/>
  <c r="K296" i="8"/>
  <c r="K278" i="8" s="1"/>
  <c r="J46" i="8"/>
  <c r="K370" i="8"/>
  <c r="Q370" i="8" s="1"/>
  <c r="J28" i="8"/>
  <c r="G519" i="8"/>
  <c r="H595" i="8"/>
  <c r="H593" i="8" s="1"/>
  <c r="R15" i="8"/>
  <c r="G72" i="1"/>
  <c r="O13" i="7"/>
  <c r="M13" i="7"/>
  <c r="J25" i="8"/>
  <c r="J21" i="8"/>
  <c r="M59" i="9"/>
  <c r="Q44" i="8"/>
  <c r="P44" i="8" s="1"/>
  <c r="J44" i="8"/>
  <c r="Q30" i="8"/>
  <c r="P30" i="8" s="1"/>
  <c r="J30" i="8"/>
  <c r="M241" i="8"/>
  <c r="J27" i="1"/>
  <c r="M44" i="8"/>
  <c r="E76" i="1"/>
  <c r="J22" i="1" l="1"/>
  <c r="K62" i="1"/>
  <c r="H12" i="1"/>
  <c r="M184" i="8"/>
  <c r="M60" i="8"/>
  <c r="M64" i="8"/>
  <c r="I62" i="1"/>
  <c r="I10" i="1" s="1"/>
  <c r="G78" i="1"/>
  <c r="G76" i="1" s="1"/>
  <c r="H10" i="1"/>
  <c r="G42" i="1"/>
  <c r="G22" i="1"/>
  <c r="K595" i="8"/>
  <c r="J521" i="8"/>
  <c r="K440" i="8"/>
  <c r="Q440" i="8" s="1"/>
  <c r="P440" i="8" s="1"/>
  <c r="K276" i="8"/>
  <c r="J276" i="8" s="1"/>
  <c r="J278" i="8"/>
  <c r="J296" i="8"/>
  <c r="M62" i="8"/>
  <c r="G633" i="8"/>
  <c r="G521" i="8"/>
  <c r="H440" i="8"/>
  <c r="G440" i="8" s="1"/>
  <c r="Q45" i="8"/>
  <c r="M45" i="8"/>
  <c r="K17" i="8"/>
  <c r="Q17" i="8" s="1"/>
  <c r="R13" i="8"/>
  <c r="Q523" i="8"/>
  <c r="P523" i="8" s="1"/>
  <c r="M523" i="8"/>
  <c r="Q521" i="8"/>
  <c r="P521" i="8" s="1"/>
  <c r="Q494" i="8"/>
  <c r="Q490" i="8"/>
  <c r="Q485" i="8"/>
  <c r="N484" i="8"/>
  <c r="Q484" i="8" s="1"/>
  <c r="P484" i="8" s="1"/>
  <c r="Q472" i="8"/>
  <c r="Q466" i="8"/>
  <c r="Q446" i="8"/>
  <c r="Q438" i="8"/>
  <c r="Q430" i="8"/>
  <c r="Q426" i="8"/>
  <c r="Q422" i="8"/>
  <c r="Q418" i="8"/>
  <c r="Q414" i="8"/>
  <c r="Q411" i="8"/>
  <c r="Q406" i="8"/>
  <c r="Q403" i="8"/>
  <c r="Q395" i="8"/>
  <c r="Q391" i="8"/>
  <c r="Q383" i="8"/>
  <c r="Q311" i="8"/>
  <c r="K15" i="8"/>
  <c r="K13" i="8" s="1"/>
  <c r="J135" i="8"/>
  <c r="J595" i="8"/>
  <c r="Q160" i="8"/>
  <c r="J375" i="8"/>
  <c r="G548" i="8"/>
  <c r="G546" i="8" s="1"/>
  <c r="J372" i="8"/>
  <c r="J370" i="8" s="1"/>
  <c r="Q372" i="8"/>
  <c r="Q92" i="8"/>
  <c r="J91" i="8"/>
  <c r="Q465" i="8"/>
  <c r="Q455" i="8"/>
  <c r="Q451" i="8"/>
  <c r="Q448" i="8"/>
  <c r="Q445" i="8"/>
  <c r="Q437" i="8"/>
  <c r="Q433" i="8"/>
  <c r="Q425" i="8"/>
  <c r="Q421" i="8"/>
  <c r="Q405" i="8"/>
  <c r="Q398" i="8"/>
  <c r="Q394" i="8"/>
  <c r="G188" i="8"/>
  <c r="Q188" i="8"/>
  <c r="Q525" i="8"/>
  <c r="P525" i="8" s="1"/>
  <c r="M525" i="8"/>
  <c r="Q488" i="8"/>
  <c r="Q481" i="8"/>
  <c r="Q469" i="8"/>
  <c r="Q458" i="8"/>
  <c r="Q454" i="8"/>
  <c r="Q436" i="8"/>
  <c r="Q432" i="8"/>
  <c r="Q409" i="8"/>
  <c r="Q401" i="8"/>
  <c r="Q397" i="8"/>
  <c r="Q365" i="8"/>
  <c r="M365" i="8"/>
  <c r="N362" i="8"/>
  <c r="N348" i="8" s="1"/>
  <c r="J480" i="8"/>
  <c r="Q487" i="8"/>
  <c r="Q467" i="8"/>
  <c r="Q463" i="8"/>
  <c r="Q457" i="8"/>
  <c r="Q453" i="8"/>
  <c r="Q443" i="8"/>
  <c r="Q439" i="8"/>
  <c r="Q431" i="8"/>
  <c r="Q415" i="8"/>
  <c r="Q412" i="8"/>
  <c r="Q396" i="8"/>
  <c r="Q392" i="8"/>
  <c r="Q377" i="8"/>
  <c r="M377" i="8"/>
  <c r="M375" i="8" s="1"/>
  <c r="G162" i="8"/>
  <c r="G128" i="8"/>
  <c r="G126" i="8" s="1"/>
  <c r="G296" i="8"/>
  <c r="G276" i="8" s="1"/>
  <c r="F62" i="1"/>
  <c r="F10" i="1" s="1"/>
  <c r="E62" i="1"/>
  <c r="D62" i="1"/>
  <c r="D22" i="1"/>
  <c r="D12" i="1" s="1"/>
  <c r="E12" i="1"/>
  <c r="G12" i="1"/>
  <c r="G10" i="1" s="1"/>
  <c r="J519" i="8"/>
  <c r="J440" i="8"/>
  <c r="M38" i="8"/>
  <c r="M30" i="8"/>
  <c r="M43" i="8"/>
  <c r="M33" i="8"/>
  <c r="M27" i="8"/>
  <c r="M40" i="8"/>
  <c r="M34" i="8"/>
  <c r="M307" i="8"/>
  <c r="J548" i="8"/>
  <c r="K546" i="8"/>
  <c r="Q546" i="8" s="1"/>
  <c r="P546" i="8" s="1"/>
  <c r="K348" i="8"/>
  <c r="L160" i="8"/>
  <c r="J160" i="8" s="1"/>
  <c r="J188" i="8"/>
  <c r="Q50" i="8"/>
  <c r="P50" i="8" s="1"/>
  <c r="M50" i="8"/>
  <c r="Q25" i="8"/>
  <c r="P25" i="8" s="1"/>
  <c r="M25" i="8"/>
  <c r="Q66" i="8"/>
  <c r="M66" i="8"/>
  <c r="Q28" i="8"/>
  <c r="P28" i="8" s="1"/>
  <c r="M28" i="8"/>
  <c r="Q42" i="8"/>
  <c r="P42" i="8" s="1"/>
  <c r="M42" i="8"/>
  <c r="Q35" i="8"/>
  <c r="P35" i="8" s="1"/>
  <c r="M35" i="8"/>
  <c r="Q32" i="8"/>
  <c r="P32" i="8" s="1"/>
  <c r="M32" i="8"/>
  <c r="Q69" i="8"/>
  <c r="Q47" i="8"/>
  <c r="P47" i="8" s="1"/>
  <c r="M47" i="8"/>
  <c r="Q29" i="8"/>
  <c r="P29" i="8" s="1"/>
  <c r="Q63" i="8"/>
  <c r="M63" i="8"/>
  <c r="M29" i="8"/>
  <c r="M298" i="8"/>
  <c r="M303" i="8"/>
  <c r="M306" i="8"/>
  <c r="M21" i="8"/>
  <c r="M41" i="8"/>
  <c r="G17" i="8"/>
  <c r="J17" i="8"/>
  <c r="M67" i="8"/>
  <c r="Q20" i="8"/>
  <c r="P20" i="8" s="1"/>
  <c r="N17" i="8"/>
  <c r="N15" i="8" s="1"/>
  <c r="N13" i="8" s="1"/>
  <c r="I22" i="7"/>
  <c r="G27" i="7"/>
  <c r="G34" i="7"/>
  <c r="O11" i="8"/>
  <c r="J12" i="1"/>
  <c r="Q276" i="8"/>
  <c r="K274" i="8"/>
  <c r="H370" i="8"/>
  <c r="H348" i="8" s="1"/>
  <c r="H10" i="8" s="1"/>
  <c r="I126" i="8"/>
  <c r="I124" i="8" s="1"/>
  <c r="I114" i="8" s="1"/>
  <c r="G593" i="8"/>
  <c r="G576" i="8" s="1"/>
  <c r="H576" i="8"/>
  <c r="G595" i="8"/>
  <c r="H517" i="8"/>
  <c r="H274" i="8"/>
  <c r="Q13" i="8"/>
  <c r="G13" i="8"/>
  <c r="G11" i="8" s="1"/>
  <c r="S22" i="7"/>
  <c r="U11" i="7"/>
  <c r="P34" i="7"/>
  <c r="Q296" i="8" l="1"/>
  <c r="Q595" i="8"/>
  <c r="P595" i="8" s="1"/>
  <c r="K593" i="8"/>
  <c r="Q362" i="8"/>
  <c r="Q348" i="8"/>
  <c r="M519" i="8"/>
  <c r="Q114" i="8"/>
  <c r="M114" i="8"/>
  <c r="Q91" i="8"/>
  <c r="J85" i="8"/>
  <c r="Q85" i="8" s="1"/>
  <c r="J13" i="8"/>
  <c r="J11" i="8" s="1"/>
  <c r="K11" i="8"/>
  <c r="Q15" i="8"/>
  <c r="G160" i="8"/>
  <c r="P17" i="8"/>
  <c r="E10" i="1"/>
  <c r="D10" i="1"/>
  <c r="N278" i="8"/>
  <c r="Q278" i="8" s="1"/>
  <c r="R11" i="8"/>
  <c r="J517" i="8"/>
  <c r="M17" i="8"/>
  <c r="K515" i="8"/>
  <c r="K10" i="8" s="1"/>
  <c r="J546" i="8"/>
  <c r="J348" i="8"/>
  <c r="M15" i="8"/>
  <c r="M296" i="8"/>
  <c r="M278" i="8" s="1"/>
  <c r="M274" i="8" s="1"/>
  <c r="I11" i="7"/>
  <c r="G22" i="7"/>
  <c r="J274" i="8"/>
  <c r="G124" i="8"/>
  <c r="G114" i="8" s="1"/>
  <c r="G370" i="8"/>
  <c r="G348" i="8" s="1"/>
  <c r="H515" i="8"/>
  <c r="G517" i="8"/>
  <c r="G274" i="8"/>
  <c r="Q274" i="8"/>
  <c r="P13" i="8"/>
  <c r="S11" i="7"/>
  <c r="U9" i="7"/>
  <c r="S9" i="7" s="1"/>
  <c r="Q593" i="8" l="1"/>
  <c r="P593" i="8" s="1"/>
  <c r="J593" i="8"/>
  <c r="J576" i="8" s="1"/>
  <c r="K576" i="8"/>
  <c r="Q576" i="8" s="1"/>
  <c r="P576" i="8" s="1"/>
  <c r="J114" i="8"/>
  <c r="L10" i="8"/>
  <c r="R10" i="8" s="1"/>
  <c r="Q517" i="8"/>
  <c r="N515" i="8"/>
  <c r="J15" i="8"/>
  <c r="N276" i="8"/>
  <c r="N274" i="8" s="1"/>
  <c r="J515" i="8"/>
  <c r="M13" i="8"/>
  <c r="M11" i="8" s="1"/>
  <c r="N11" i="8"/>
  <c r="G11" i="7"/>
  <c r="I9" i="7"/>
  <c r="G9" i="7" s="1"/>
  <c r="G515" i="8"/>
  <c r="P517" i="8" l="1"/>
  <c r="Q515" i="8"/>
  <c r="M515" i="8"/>
  <c r="M10" i="8" s="1"/>
  <c r="N10" i="8"/>
  <c r="M276" i="8"/>
  <c r="P515" i="8" l="1"/>
  <c r="Q11" i="8"/>
  <c r="Q10" i="8" l="1"/>
  <c r="P10" i="8" s="1"/>
  <c r="P11" i="8"/>
  <c r="K10" i="1"/>
  <c r="J46" i="1"/>
  <c r="J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Armine Kazaryan</author>
  </authors>
  <commentList>
    <comment ref="V56" authorId="0" shapeId="0" xr:uid="{00000000-0006-0000-0000-000001000000}">
      <text>
        <r>
          <rPr>
            <b/>
            <sz val="9"/>
            <color indexed="81"/>
            <rFont val="Tahoma"/>
            <family val="2"/>
          </rPr>
          <t>Armine Kazaryan:</t>
        </r>
        <r>
          <rPr>
            <sz val="9"/>
            <color indexed="81"/>
            <rFont val="Tahoma"/>
            <family val="2"/>
          </rPr>
          <t xml:space="preserve">
</t>
        </r>
      </text>
    </comment>
  </commentList>
</comments>
</file>

<file path=xl/sharedStrings.xml><?xml version="1.0" encoding="utf-8"?>
<sst xmlns="http://schemas.openxmlformats.org/spreadsheetml/2006/main" count="2756" uniqueCount="778">
  <si>
    <t>(Ñ³½³ñ ¹ñ³ÙÝ»ñáí)</t>
  </si>
  <si>
    <t>îáÕÇ NN</t>
  </si>
  <si>
    <t>ºÏ³Ùï³ï»ë³ÏÝ»ñÁ</t>
  </si>
  <si>
    <t>Ðá¹í³ÍÇ NN</t>
  </si>
  <si>
    <t>ÀÝ¹³Ù»ÝÁ</t>
  </si>
  <si>
    <t>³Û¹ ÃíáõÙ`</t>
  </si>
  <si>
    <t>í³ñã³Ï³Ý µÛáõç»</t>
  </si>
  <si>
    <t>ýáÝ¹³ÛÇÝ µÛáõç»</t>
  </si>
  <si>
    <t>ÀÜ¸²ØºÜÀ ºÎ²ØàôîÜºð</t>
  </si>
  <si>
    <t/>
  </si>
  <si>
    <t>1100</t>
  </si>
  <si>
    <t>1. Ð²ðÎºð ºì îàôðøºð     (ïáÕ 1110 + ïáÕ 1120 + ïáÕ 1130 +ïáÕ1140+ ïáÕ 1150 ) ,                   ³Û¹ ÃíáõÙ`</t>
  </si>
  <si>
    <t>7100</t>
  </si>
  <si>
    <t>1110</t>
  </si>
  <si>
    <t>1.1 ¶áõÛù³ÛÇÝ Ñ³ñÏ»ñ ³Ýß³ñÅ ·áõÛùÇó (ïáÕ 1111 + ïáÕ 1112+ïáÕ1113),                                            ³Û¹ ÃíáõÙ`</t>
  </si>
  <si>
    <t>7131</t>
  </si>
  <si>
    <t>1111</t>
  </si>
  <si>
    <t>¶áõÛù³Ñ³ñÏ  Ñ³Ù³ÛÝùÝ»ñÇ í³ñã³Ï³Ý ï³ñ³ÍùÝ»ñáõÙ ·ïÝíáÕ ß»Ýù»ñÇ ¨ ßÇÝáõÃÛáõÝÝ»ñÇ Ñ³Ù³ñ</t>
  </si>
  <si>
    <t>ÐáÕÇ Ñ³ñÏ Ñ³Ù³ÛÝùÝ»ñÇ í³ñã³Ï³Ý ï³ñ³ÍùÝ»ñáõÙ  ·ïÝíáÕ ÑáÕÇ Ñ³Ù³ñ</t>
  </si>
  <si>
    <t>1113</t>
  </si>
  <si>
    <t>Ð³Ù³ÛÝùÇ µÛáõç» Ùáõïù³·ñíáÕ ³Ýß³ñÅ ·áõÛùÇ Ñ³ñÏ</t>
  </si>
  <si>
    <t>1120</t>
  </si>
  <si>
    <t>1.2 ¶áõÛù³ÛÇÝ Ñ³ñÏ»ñ ³ÛÉ ·áõÛùÇó</t>
  </si>
  <si>
    <t>7136</t>
  </si>
  <si>
    <t>1121</t>
  </si>
  <si>
    <t>¶áõÛù³Ñ³ñÏ ÷áË³¹ñ³ÙÇçáóÝ»ñÇ Ñ³Ù³ñ</t>
  </si>
  <si>
    <t>1130</t>
  </si>
  <si>
    <t>1.3 î»Õ³Ï³Ý ïáõñù»ñ (ïáÕ 11301 + ïáÕ 11302 + ïáÕ 11303 + ïáÕ 11304 + ïáÕ 11305 + ïáÕ 11306 + ïáÕ 11307 + ïáÕ 11308 + ïáÕ 11309 + ïáÕ 11310 + ïáÕ 11311+ïáÕ 11312+ ïáÕ 11313 + ïáÕ 11314+ïáÕ 11315+ ïáÕ 11316 + ïáÕ 11317+ ïáÕ 11318 + ïáÕ 11319),  ³Û¹ ÃíáõÙ`</t>
  </si>
  <si>
    <t>7145</t>
  </si>
  <si>
    <t>11301</t>
  </si>
  <si>
    <t>Ð³Ù³ÛÝùÇ í³ñã³Ï³Ý ï³ñ³ÍùáõÙ Ýáñ ß»Ýù»ñÇ, ßÇÝáõÃÛáõÝÝ»ñÇ ¨ áã ÑÇÙÝ³Ï³Ý  ßÇÝáõÃÛáõÝÝ»ñÇ ßÇÝ³ñ³ñáõÃÛ³Ý (ï»Õ³¹ñÙ³Ý) ÃáõÛÉïíáõÃÛ³Ý Ñ³Ù³ñ</t>
  </si>
  <si>
    <t>11302</t>
  </si>
  <si>
    <t>Ð³Ù³ÛÝùÇ í³ñã³Ï³Ý ï³ñ³ÍùáõÙ ·áÛáõÃÛáõÝ áõÝ»óáÕ ß»Ýù»ñÇ ¨ ßÇÝáõÃÛáõÝÝ»ñÇ í»ñ³Ï³éáõóÙ³Ý, áõÅ»Õ³óÙ³Ý, í»ñ³Ï³Ý·ÝÙ³Ý, ³ñ¹Ç³Ï³Ý³óÙ³Ý ¨ µ³ñ»Ï³ñ·Ù³Ý ³ßË³ï³ÝùÝ»ñ Ï³ï³ñ»Éáõ ÃáõÛÉïíáõÃÛ³Ý Ñ³Ù³ñ</t>
  </si>
  <si>
    <t>11303</t>
  </si>
  <si>
    <t>Ð³Ù³ÛÝùÇ í³ñã³Ï³Ý ï³ñ³ÍùáõÙ ß»Ýù»ñÇ, ßÇÝáõÃÛáõÝÝ»ñÇ ¨ ù³Õ³ù³ßÇÝ³Ï³Ý ³ÛÉ ûµÛ»ÏïÝ»ñÇ  ù³Ý¹Ù³Ý ÃáõÛÉïíáõÃÛ³Ý Ñ³Ù³ñ</t>
  </si>
  <si>
    <t>11304</t>
  </si>
  <si>
    <t>Ð³Ù³ÛÝùÇ í³ñã. ï³ñ³ÍùáõÙ, ë³ÑÙ³Ý³Ù»ñÓ µ³ñÓñÉ»éÝ. Ñ³Ù³ÛÝù-Ç í³ñã. ï³ñ³ÍùáõÙ, µ³ó³é. ÙÇçå»ï. ¨ Ñ³Ýñ³å»ï. Ýß³Ý³Ï. ³íïáÙáµÇÉ. ×³Ý³å³ñÑ-Ç ÏáÕ»½ñáõÙ, Ë³ÝáõÃ-áõÙ ¨ Ïñå³Ï-»ñáõÙ Ñ»ÕáõÏ í³é»ÉÇùÇ,  ë»ÕÙí³Í µÝ³Ï³Ý Ï³Ù Ñ»ÕáõÏ. Ý³íÃ . ·³½-Ç í³×³éùÇ ÃáõÛÉïí. Ñ³Ù³ñ</t>
  </si>
  <si>
    <t>11305</t>
  </si>
  <si>
    <t>Ð³Ù³ÛÝùÇ í³ñã³Ï³Ý ï³ñ³ÍùáõÙ, ë³ÑÙ³Ý³Ù»ñÓ ¨ µ³ñÓñÉ»éÝ³ÛÇÝ Ñ³Ù³ÛÝùÝ»ñÇ í³ñã³Ï³Ý ï³ñ³ÍùáõÙ ·ïÝíáÕ Ù³Ýñ³Í³Ë ³é¨ïñÇ Ï»ï»ñáõÙ Ï³Ù ³íïáÙ»ù»Ý³Ý»ñÇ ï»ËÝÇÏ³Ï³Ý ëå³ë³ñÏÙ³Ý ¨ Ýáñá·Ù³Ý Í³é³ÛáõÃÛ³Ý ûµÛ»ÏïÝ»ñáõÙ ï»ËÝÇÏ³Ï³Ý Ñ»ÕáõÏÝ»ñÇ í³×³éùÇ ÃáõÛÉïíáõÃÛ³Ý Ñ³Ù³ñ</t>
  </si>
  <si>
    <t>11306</t>
  </si>
  <si>
    <t>Ð³Ù³ÛÝùÇ í³ñã³Ï³Ý ï³ñ³ÍùáõÙ Ã³ÝÏ³ñÅ»ù Ù»ï³ÕÝ»ñÇó å³ïñ³ëïí³Í Çñ»ñÇª áñáß³ÏÇ í³ÛñáõÙ Ù³Ýñ³Í³Ë ³éù áõ í³×³éù Çñ³Ï³Ý³óÝ»Éáõ ÃáõÛÉïíáõÃÛ³Ý Ñ³Ù³ñ</t>
  </si>
  <si>
    <t>11307</t>
  </si>
  <si>
    <t>Ð³Ù³ÛÝùÇ í³ñã³Ï³Ý ï³ñ³ÍùáõÙ á·»ÉÇó ¨ ³ÉÏáÑáÉ³ÛÇÝ ËÙÇãùÝ»ñÇ ¨ (Ï³Ù) ÍË³ËáïÇ ³ñï³¹ñ³ÝùÇ í³×³éùÇ ÃáõÛÉïíáõÃÛ³Ý Ñ³Ù³ñ</t>
  </si>
  <si>
    <t>11308</t>
  </si>
  <si>
    <t>Æñ³í³µ³Ý³Ï³Ý ³ÝÓ³Ýó ¨ ³ÝÑ³ï Ó»éÝ³ñÏ³ï»ñ»ñÇÝ Ñ³Ù³ÛÝùÇ í³ñã³Ï³Ý ï³ñ³ÍùáõÙ §²é¨ïñÇ ¨ Í³é³ÛáõÃÛáõÝÝ»ñÇ Ù³ëÇÝ¦ Ð³Û³ëï³ÝÇ Ð³Ýñ³å»ïáõÃÛ³Ý ûñ»Ýùáí ë³ÑÙ³Ýí³Íª µ³óûÃÛ³ ³é¨ïáõñ Ï³½Ù³Ï»ñå»Éáõ ÃáõÛÉïíáõÃÛ³Ý Ñ³Ù³ñ</t>
  </si>
  <si>
    <t>11309</t>
  </si>
  <si>
    <t>Ð³Ù³ÛÝùÇ í³ñã³Ï³Ý ï³ñ³ÍùáõÙ ³é¨ïñÇ, Ñ³Ýñ³ÛÇÝ ëÝÝ¹Ç, ½í³ñ×³ÝùÇ, ß³ÑáõÙáí Ë³Õ»ñÇ ¨ íÇ×³Ï³Ë³Õ»ñÇ Ï³½Ù³Ï»ñåÙ³Ý ûµÛ»ÏïÝ»ñÇÝ, Ë³Õ³ïÝ»ñÇÝ ¨ µ³ÕÝÇùÝ»ñÇÝ (ë³áõÝ³Ý»ñÇÝ) Å³ÙÁ 24.00-Çó Ñ»ïá ³ßË³ï»Éáõ ÃáõÛÉïíáõÃÛ³Ý Ñ³Ù³ñ</t>
  </si>
  <si>
    <t>11310</t>
  </si>
  <si>
    <t>Ð³Ù³ÛÝùÇ í³ñã³Ï³Ý ï³ñ³ÍùáõÙ Ñ³Ù³ÛÝù³ÛÇÝ Ï³ÝáÝÝ»ñÇÝ Ñ³Ù³å³ï³ëË³Ý Ñ³Ýñ³ÛÇÝ ëÝÝ¹Ç Ï³½Ù³Ï»ñåÙ³Ý ¨ Çñ³óÙ³Ý ÃáõÛÉïíáõÃÛ³Ý Ñ³Ù³ñ</t>
  </si>
  <si>
    <t>11311</t>
  </si>
  <si>
    <t>ø³Õ³ù³ÛÇÝ µÝ³Ï³í³Ûñ»ñáõÙ ³í³·³Ýáõ áñáßÙ³Ùµ, ë³ÑÙ³Ýí³Í Ï³ñ·ÇÝ Ñ³Ù³å³ï³ëË³Ý, ïÝ³ÛÇÝ Ï»Ý¹³ÝÇÝ»ñ å³Ñ»Éáõ ÃáõÛÉïíáõÃÛ³Ý Ñ³Ù³ñ</t>
  </si>
  <si>
    <t>11312</t>
  </si>
  <si>
    <t>²í³·³Ýáõ ë³ÑÙ³Ýí. Ï³ñ·ÇÝ áõ å³ÛÙ³Ý-ÇÝ Ñ³Ù.ª Ñ³Ù³ÛÝùÇ í³ñã. ï³ñ³ÍùáõÙ ³ñï³ùÇÝ ·áí³½¹ ï»Õ³¹ñ»Éáõ ÃáõÛÉïí. Ñ³Ù³ñ, µ³ó³é. ÙÇçå»ï. áõ Ñ³Ýñ³å»ï. Ýß³Ý³Ï. ³íïáÙáµÇÉ. ×³Ý³å³ñÑ-Ç ûï³ñÙ³Ý ß»ñï»ñáõÙ ¨ å³ßïå. ·áïÇ-áõÙ ï»Õ³¹. ·áí³½¹-ñÇ ÃáõÛÉïí-ñÇ (µ³ó³é. ºñ¨³Ý ù³Õ³ùÇ)</t>
  </si>
  <si>
    <t>11313</t>
  </si>
  <si>
    <t>Ð³Û³ëï³ÝÇ Ð³Ýñ³å»ïáõÃÛ³Ý í³ñã³ï³ñ³Íù³ÛÇÝ ÙÇ³íáñÝ»ñÇ ËáñÑñ¹³ÝÇß»ñÁ (½ÇÝ³Ýß³Ý, ³Ýí³ÝáõÙ ¨ ³ÛÉÝ), áñå»ë ûñ»Ýùáí ·ñ³Ýóí³Í ³åñ³Ýù³ÛÇÝ Ýß³Ý, ³åñ³ÝùÝ»ñÇ ³ñï³¹ñáõÃÛ³Ý, ³ßË³ï³ÝùÝ»ñÇ Ï³ï³ñÙ³Ý, Í³é³ÛáõÃÛáõÝÝ»ñÇ Ù³ïáõóÙ³Ý ·áñÍÁÝÃ³óÝ»ñáõÙ û·ï³·áñÍ»Éáõ ÃáõÛÉïí. Ñ³Ù³ñ</t>
  </si>
  <si>
    <t>11314</t>
  </si>
  <si>
    <t>Ð³Ù³ÛÝùÇ í³ñã³Ï³Ý ï³ñ³ÍùáõÙ Ù³ñ¹³ï³ñ ï³ùëáõ (µ³ó³éáõÃÛ³Ùµ »ñÃáõÕ³ÛÇÝ ï³ùëÇÝ»ñÇª ÙÇÏñá³íïáµáõëÝ»ñÇ) Í³é³ÛáõÃÛáõÝ Çñ³Ï³Ý³óÝ»Éáõ ÃáõÛÉïíáõÃÛ³Ý Ñ³Ù³ñ</t>
  </si>
  <si>
    <t>11315</t>
  </si>
  <si>
    <t>Ð³Ù³ÛÝùÇ í³ñã³Ï³Ý ï³ñ³ÍùáõÙ ù³Õ³ù³óÇ³Ï³Ý Ñá·»Ñ³Ý·ëïÇ (Ññ³Å»ßïÇ) ÍÇë³Ï³ï³ñáõÃÛ³Ý Í³é³ÛáõÃÛáõÝÝ»ñÇ Çñ³Ï³Ý³óÙ³Ý ¨ (Ï³Ù) Ù³ïáõóÙ³Ý ÃáõÛÉïíáõÃÛ³Ý Ñ³Ù³ñ</t>
  </si>
  <si>
    <t>11317</t>
  </si>
  <si>
    <t>Ð³Ù³ÛÝùÇ í³ñã³Ï³Ý ï³ñ³ÍùáõÙ ï»ËÝÇÏ³Ï³Ý ¨ Ñ³ïáõÏ Ýß³Ý³ÏáõÃÛ³Ý Ññ³í³éáõÃÛáõÝ Çñ³Ï³Ý³óÝ»Éáõ ÃáõÛÉïíáõÃÛ³Ý Ñ³Ù³ñ</t>
  </si>
  <si>
    <t>11318</t>
  </si>
  <si>
    <t>Ð³Ù³ÛÝùÇ ï³ñ³ÍùáõÙ ë³ÑÙ³Ý³÷³ÏÙ³Ý »ÝÃ³Ï³ Í³é³ÛáõÃÛ³Ý ûµÛ»ÏïÇ ·áñÍáõÝ»áõÃÛ³Ý ÃáõÛÉïíáõÃÛ³Ý Ñ³Ù³ñ</t>
  </si>
  <si>
    <t>11319</t>
  </si>
  <si>
    <t xml:space="preserve">²ÛÉ ï»Õ³Ï³Ý ïáõñù»ñ_x000D_
</t>
  </si>
  <si>
    <t>1140</t>
  </si>
  <si>
    <t>1.4 Ð³Ù³ÛÝùÇ µÛáõç» í×³ñíáÕ å»ï³Ï³Ý ïáõñù»ñ  (ïáÕ 1141 + ïáÕ 1142), ³Û¹ ÃíáõÙ`</t>
  </si>
  <si>
    <t>7146</t>
  </si>
  <si>
    <t>1141</t>
  </si>
  <si>
    <t>ø³Õ³ù³óÇ³Ï³Ý Ï³óáõÃÛ³Ý ³Ïï»ñ ·ñ³Ýó»Éáõ, ¹ñ³Ýó Ù³ëÇÝ ù³Õ³ù³óÇÝ»ñÇÝ ÏñÏÝ³ÏÇ íÏ³Û³Ï³ÝÝ»ñ, ù³Õ³ù³óÇ³Ï³Ý  Ï³óáõÃÛ³Ý ³Ïï»ñáõÙ Ï³ï³ñí³Í ·ñ³éáõÙÝ»ñáõÙ ÷á÷áËáõÃÛáõÝÝ»ñ, Éñ³óáõÝ»ñ, áõÕÕáõÙÝ»ñ Ï³ï³ñ»Éáõ ¨ í»ñ³Ï³Ý·ÝÙ³Ý Ï³å³ÏóáõÃÛ³Ùµ íÏ³Û³Ï³ÝÝ»ñ ï³Éáõ Ñ³Ù³ñ</t>
  </si>
  <si>
    <t>1142</t>
  </si>
  <si>
    <t>Üáï³ñ³ñ³Ï³Ý ·ñ³ë»ÝÛ³ÏÝ»ñÇ ÏáÕÙÇó Ýáï³ñ³Ï³Ý Í³é³ÛáõÃÛáõÝÝ»ñ Ï³ï³ñ»Éáõ, Ýáï³ñ³Ï³Ý Ï³ñ·áí í³í»ñ³óí³Í ÷³ëï³ÃÕÃ»ñÇ ÏñÏÝûñÇÝ³ÏÝ»ñ ï³Éáõ, Ýßí³Í Ù³ñÙÇÝÝ»ñÇ ÏáÕÙÇó ·áñÍ³ñùÝ»ñÇ Ý³Ë³·Í»ñ ¨ ¹ÇÙáõÙÝ»ñ Ï³½Ù»Éáõ, ÷³ëï³ÃÕÃ. å³ï×»Ý. Ñ³Ý»Éáõ ¨ ¹ñ³ÝóÇó ù³Õí³Íù. ï³Éáõ Ñ³Ù³ñ</t>
  </si>
  <si>
    <t>1200</t>
  </si>
  <si>
    <t>2. ä²ÞîàÜ²Î²Ü ¸ð²Ø²ÞÜàðÐÜºð              (ïáÕ 1210 + ïáÕ 1220 + ïáÕ 1230 + ïáÕ 1240 + ïáÕ 1250 + ïáÕ 1260),                               ³Û¹ ÃíáõÙ`</t>
  </si>
  <si>
    <t>7300</t>
  </si>
  <si>
    <t>1230</t>
  </si>
  <si>
    <t>2.3 ÀÝÃ³óÇÏ ³ñï³ùÇÝ å³ßïáÝ³Ï³Ý ¹ñ³Ù³ßÝáñÑÝ»ñ`  ëï³óí³Í ÙÇç³½·³ÛÇÝ Ï³½Ù³Ï»ñåáõÃÛáõÝÝ»ñÇó</t>
  </si>
  <si>
    <t>7321</t>
  </si>
  <si>
    <t>1231</t>
  </si>
  <si>
    <t>Ð³Ù³ÛÝùÇ µÛáõç» Ùáõïù³·ñíáÕ ³ñï³ùÇÝ å³ßïáÝ³Ï³Ý ¹ñ³Ù³ßÝáñÑÝ»ñ` ëï³óí³Í ÙÇç³½·³ÛÇÝ Ï³½Ù³Ï»ñåáõÃÛáõÝÝ»ñÇó ÁÝÃ³óÇÏ Í³Ëë»ñÇ ýÇÝ³Ýë³íáñÙ³Ý Ýå³ï³Ïáí</t>
  </si>
  <si>
    <t>1240</t>
  </si>
  <si>
    <t>2.4 Î³åÇï³É ³ñï³ùÇÝ å³ßïáÝ³Ï³Ý ¹ñ³Ù³ßÝáñÑÝ»ñ`  ëï³óí³Í ÙÇç³½·³ÛÇÝ Ï³½Ù³Ï»ñåáõÃÛáõÝÝ»ñÇó</t>
  </si>
  <si>
    <t>7322</t>
  </si>
  <si>
    <t>1241</t>
  </si>
  <si>
    <t>Ð³Ù³ÛÝùÇ µÛáõç» Ùáõïù³·ñíáÕ ³ñï³ùÇÝ å³ßïáÝ³Ï³Ý ¹ñ³Ù³ßÝáñÑÝ»ñ` ëï³óí³Í ÙÇç³½·³ÛÇÝ Ï³½Ù³Ï»ñåáõÃÛáõÝÝ»ñÇó Ï³åÇï³É Í³Ëë»ñÇ ýÇÝ³Ýë³íáñÙ³Ý Ýå³ï³Ïáí</t>
  </si>
  <si>
    <t>1250</t>
  </si>
  <si>
    <t>2.5 ÀÝÃ³óÇÏ Ý»ñùÇÝ å³ßïáÝ³Ï³Ý ¹ñ³Ù³ßÝáñÑÝ»ñ` ëï³óí³Í Ï³é³í³ñÙ³Ý ³ÛÉ Ù³Ï³ñ¹³ÏÝ»ñÇó (ïáÕ 1251 + ïáÕ 1252 + ïáÕ 1255 + ïáÕ 1256) ,                                            áñÇó`      `</t>
  </si>
  <si>
    <t>7331</t>
  </si>
  <si>
    <t>1251</t>
  </si>
  <si>
    <t>ä»ï³Ï³Ý µÛáõç»Çó ýÇÝ³Ýë³Ï³Ý Ñ³Ù³Ñ³ñÃ»óÙ³Ý ëÏ½µáõÝùáí ïñ³Ù³¹ñíáÕ ¹áï³óÇ³Ý»ñ</t>
  </si>
  <si>
    <t>1255</t>
  </si>
  <si>
    <t>ä»ï³Ï³Ý µÛáõç»Çó ïñ³Ù³¹ñíáÕ Ýå³ï³Ï³ÛÇÝ Ñ³ïÏ³óáõÙÝ»ñ (ëáõµí»ÝóÇ³Ý»ñ)</t>
  </si>
  <si>
    <t>1260</t>
  </si>
  <si>
    <t>2.6 Î³åÇï³É Ý»ñùÇÝ å³ßïáÝ³Ï³Ý ¹ñ³Ù³ßÝáñÑÝ»ñ` ëï³óí³Í Ï³é³í³ñÙ³Ý ³ÛÉ Ù³Ï³ñ¹³ÏÝ»ñÇó   (ïáÕ 1261 + ïáÕ 1262),           ³Û¹ ÃíáõÙ`</t>
  </si>
  <si>
    <t>7332</t>
  </si>
  <si>
    <t>1261</t>
  </si>
  <si>
    <t>ä»ï³Ï³Ý µÛáõç»Çó Ï³åÇï³É Í³Ëë»ñÇ ýÇÝ³Ýë³íáñÙ³Ý Ýå³ï³Ï³ÛÇÝ Ñ³ïÏ³óáõÙÝ»ñ (ëáõµí»ÝóÇ³Ý»ñ)</t>
  </si>
  <si>
    <t>1300</t>
  </si>
  <si>
    <t>3. ²ÚÈ ºÎ²ØàôîÜºð                                   (ïáÕ 1310 + ïáÕ 1320 + ïáÕ 1330 + ïáÕ 1340 + ïáÕ 1350 + ïáÕ 1360 + ïáÕ 1370 + ïáÕ 1380 + ïáÕ 1390),                                                        ³Û¹ ÃíáõÙ`</t>
  </si>
  <si>
    <t>7400</t>
  </si>
  <si>
    <t>1320</t>
  </si>
  <si>
    <t>3.2 Þ³Ñ³µ³ÅÇÝÝ»ñ,                                         ³Û¹ ÃíáõÙ`</t>
  </si>
  <si>
    <t>7412</t>
  </si>
  <si>
    <t>1321</t>
  </si>
  <si>
    <t>´³ÅÝ»ïÇñ³Ï³Ý ÁÝÏ»ñáõÃÛáõÝÝ»ñáõÙ Ñ³Ù³ÛÝùÇ Ù³ëÝ³ÏóáõÃÛ³Ý ¹ÇÙ³ó Ñ³Ù³ÛÝùÇ µÛáõç»   Ï³ï³ñíáÕ Ù³ëÑ³ÝáõÙÝ»ñ  (ß³Ñ³µ³ÅÇÝÝ»ñ)</t>
  </si>
  <si>
    <t>1330</t>
  </si>
  <si>
    <t>3.3 ¶áõÛùÇ í³ñÓ³Ï³ÉáõÃÛáõÝÇó »Ï³ÙáõïÝ»ñ  (ïáÕ 1331 + ïáÕ 1332 + ïáÕ 1333 +  ïáÕ 1334),   ³Û¹ ÃíáõÙ`</t>
  </si>
  <si>
    <t>7415</t>
  </si>
  <si>
    <t>1331</t>
  </si>
  <si>
    <t>Ð³Ù³ÛÝùÇ ë»÷³Ï³ÝáõÃÛáõÝ Ñ³Ù³ñíáÕ ÑáÕ»ñÇ í³ñÓ³í×³ñÝ»ñ</t>
  </si>
  <si>
    <t>1333</t>
  </si>
  <si>
    <t>Ð³Ù³ÛÝùÇ í³ñã³Ï³Ý ï³ñ³ÍùáõÙ ·ïÝíáÕ å»ïáõÃÛ³Ý ¨ Ñ³Ù³ÛÝùÇ ë»÷³Ï³ÝáõÃÛ³ÝÁ å³ïÏ³ÝáÕ ÑáÕ³Ù³ë»ñÇ Ï³éáõó³å³ïÙ³Ý Çñ³íáõÝùÇ ¹ÇÙ³ó ·³ÝÓíáÕ í³ñÓ³í×³ñÝ»ñ</t>
  </si>
  <si>
    <t>1334</t>
  </si>
  <si>
    <t>²ÛÉ ·áõÛùÇ í³ñÓ³Ï³ÉáõÃÛáõÝÇó Ùáõïù»ñ</t>
  </si>
  <si>
    <t>1340</t>
  </si>
  <si>
    <t>3.4 Ð³Ù³ÛÝùÇ µÛáõç»Ç »Ï³ÙáõïÝ»ñ ³åñ³ÝùÝ»ñÇ Ù³ï³Ï³ñ³ñáõÙÇó ¨ Í³é³ÛáõÃÛáõÝÝ»ñÇ Ù³ïáõóáõÙÇó   (ïáÕ 1341 + ïáÕ 1342+ ïáÕ 1343),  ³Û¹ ÃíáõÙ`</t>
  </si>
  <si>
    <t>7421</t>
  </si>
  <si>
    <t>1342</t>
  </si>
  <si>
    <t>ä»ïáõÃÛ³Ý ÏáÕÙÇó ï»Õ³Ï³Ý ÇÝùÝ³Ï³é³í³ñÙ³Ý Ù³ñÙÇÝÝ»ñÇÝ å³ïíÇñ³Ïí³Í ÉÇ³½áñáõÃÛáõÝÝ»ñÇ Çñ³Ï³Ý³óÙ³Ý Í³Ëë»ñÇ ýÇÝ³Ýë³íáñÙ³Ý Ñ³Ù³ñ å»ï³Ï³Ý µÛáõç»Çó ëï³óíáÕ ÙÇçáóÝ»ñ</t>
  </si>
  <si>
    <t>1350</t>
  </si>
  <si>
    <t>3.5 ì³ñã³Ï³Ý ·³ÝÓáõÙÝ»ñ (ïáÕ 1351 + ïáÕ 1352+ïáÕ 1353),                                                        ³Û¹ ÃíáõÙ`</t>
  </si>
  <si>
    <t>7422</t>
  </si>
  <si>
    <t>1351</t>
  </si>
  <si>
    <t>î»Õ³Ï³Ý í×³ñÝ»ñ  (ïáÕ13501+ïáÕ13502+ïáÕ13503+ïáÕ13504+ïáÕ13505+ïáÕ13506+ïáÕ13507+ïáÕ13508+ïáÕ13509+ïáÕ13510+ïáÕ13511+ïáÕ13512+ïáÕ13513+ïáÕ13514+ïáÕ13515+ïáÕ13516+ïáÕ13517+ïáÕ13518+ïáÕ13519+ïáÕ13520) , ³Û¹ ÃíáõÙ`</t>
  </si>
  <si>
    <t>13501</t>
  </si>
  <si>
    <t>Ð³Ù³ÛÝùÇ ï³ñ³ÍùáõÙ ß»ÝùÇ Ï³Ù ßÇÝáõÃÛ³Ý ³ñï³ùÇÝ ï»ëùÁ ÷á÷áËáÕ í»ñ³Ï³éáõóÙ³Ý ³ßË³ï³ÝùÝ»ñ Ï³ï³ñ»Éáõ Ñ»ï Ï³åí³Í ï»ËÝÇÏ³ïÝï»ë³Ï³Ý å³ÛÙ³ÝÝ»ñ Ùß³Ï»Éáõ ¨ Ñ³ëï³ï»Éáõ Ñ³Ù³ñ</t>
  </si>
  <si>
    <t>13502</t>
  </si>
  <si>
    <t>Ö³ñï³ñ. Ý³Ë³·Í. ÷³ëï³ÃÕÃ-áí Ý³Ë.ª ßÇÝ³ñ. ÃáõÛÉïí. å³Ñ³Ýç., µáÉáñ ßÇÝ³ñ³ñ. ³ßË³ï³Ýù-Ý Çñ³Ï³Ý. Ñ»ïá ß»Ýù-Ç ¨ ßÇÝáõÃ-»ñÇ (³Û¹ ÃíáõÙª ¹ñ³Ýó í»ñ³Ï³é-Á, í»ñ³Ï³Ý·Ý-Á, áõÅ»Õ-Á, ³ñ¹Ç³Ï-Á, ÁÝ¹É³ÛÝ-Ý áõ µ³ñ»Ï³ñ·-Á) Ï³éáõó. ³í³ñïÁ ³í³ñï. ³Ïïáí ÷³ëï³·ñ. Ó¨³Ï»ñå. Ñ³Ù³ñ</t>
  </si>
  <si>
    <t>13503</t>
  </si>
  <si>
    <t>Ö³ñï³ñ³å»ï³ßÇÝ³ñ³ñ³Ï³Ý Ý³Ë³·Í³ÛÇÝ ÷³ëï³ÃÕÃ»ñáí Ý³Ë³ï»ëí³Í ³ßË³ï³ÝùÝ»ñÝ ³í³ñï»Éáõó Ñ»ïá ß³Ñ³·áñÍÙ³Ý ÃáõÛÉïíáõÃÛ³Ý Ó¨³Ï»ñåÙ³Ý Ñ³Ù³ñ</t>
  </si>
  <si>
    <t>13504</t>
  </si>
  <si>
    <t>Ð³Ù³ÛÝùÇ ïÝûñÇÝáõÃÛ³Ý ¨ û·ï³·áñÍÙ³Ý ï³Ï ·ïÝíáÕ ÑáÕ»ñÁ Ñ³ïÏ³óÝ»Éáõ, Ñ»ï í»ñóÝ»Éáõ ¨ í³ñÓ³Ï³ÉáõÃÛ³Ý ïñ³Ù³¹ñ»Éáõ ¹»åù»ñáõÙ ³ÝÑñ³Å»ßï ÷³ëï³ÃÕÃ»ñÇ (÷³Ã»ÃÇ) Ý³Ë³å³ïñ³ëïÙ³Ý Ñ³Ù³ñ</t>
  </si>
  <si>
    <t>13505</t>
  </si>
  <si>
    <t>Ð³Ù³ÛÝùÇ ÏáÕÙÇó Ï³½Ù³Ï»ñåíáÕ ÙñóáõÛÃÝ»ñÇ ¨ ³×áõñ¹Ý»ñÇ Ù³ëÝ³ÏóáõÃÛ³Ý Ñ³Ù³ñ</t>
  </si>
  <si>
    <t>13507</t>
  </si>
  <si>
    <t>Ð³Ù³ÛÝùÇ ÏáÕÙÇó ³Õµ³Ñ³ÝáõÃÛ³Ý í×³ñ í×³ñáÕÝ»ñÇ Ñ³Ù³ñ ³Õµ³Ñ³ÝáõÃÛ³Ý ³ßË³ï³ÝùÝ»ñÁ Ï³½Ù³Ï»ñå»Éáõ Ñ³Ù³ñ</t>
  </si>
  <si>
    <t>13508</t>
  </si>
  <si>
    <t>Ð³Ù³ÛÝùÇ ÏáÕÙÇó Çñ³í³µ³Ý³Ï³Ý ³ÝÓ³Ýó Ï³Ù ³ÝÑ³ï Ó»éÝ³ñÏ³ï»ñ»ñÇÝ ßÇÝ³ñ³ñ³Ï³Ý ¨ Ëáßáñ »½ñ³ã³÷Ç ³ÕµÇ Ñ³í³ùÙ³Ý ¨ ÷áË³¹ñÙ³Ý, ÇÝãå»ë Ý³¨ ³Õµ³Ñ³ÝáõÃÛ³Ý í×³ñ í×³ñáÕÝ»ñÇÝ ßÇÝ³ñ³ñ³Ï³Ý  ¨ Ëáßáñ »½ñ³ã³÷Ç ³ÕµÇ ÇÝùÝáõñáõÛÝ Ñ³í³ùÙ³Ý ¨ ÷áË³¹ñÙ³Ý ÃáõÛÉïíáõÃÛ³Ý Ñ³Ù³ñ</t>
  </si>
  <si>
    <t>13512</t>
  </si>
  <si>
    <t>Ð³Ù³ÛÝùÇ ÏáÕÙÇó Ï³é³í³ñíáÕ µ³½Ù³µÝ³Ï³ñ³Ý ß»Ýù»ñÇ ÁÝ¹Ñ³Ýáõñ µ³ÅÝ³ÛÇÝ ë»÷³Ï³ÝáõÃÛ³Ý å³Ñå³ÝÙ³Ý å³ñï³¹Çñ ÝáñÙ»ñÇ Ï³ï³ñÙ³Ý Ñ³Ù³ñ</t>
  </si>
  <si>
    <t>13513</t>
  </si>
  <si>
    <t>Ð³Ù³ÛÝù³ÛÇÝ »ÝÃ³Ï³ÛáõÃÛ³Ý Ù³ÝÏ³å³ñï»½Ç Í³é³ÛáõÃÛáõÝÇó û·ïíáÕÝ»ñÇ Ñ³Ù³ñ</t>
  </si>
  <si>
    <t>13514</t>
  </si>
  <si>
    <t>Ð³Ù³ÛÝù³ÛÇÝ »ÝÃ³Ï³ÛáõÃÛ³Ý ³ñï³¹åñáó³Ï³Ý ¹³ëïÇ³ñ³ÏáõÃÛ³Ý Ñ³ëï³ïáõÃÛáõÝÝ»ñÇ (»ñ³Åßï³Ï³Ý, ÝÏ³ñã³Ï³Ý ¨ ³ñí»ëïÇ ¹åñáóÝ»ñ ¨ ³ÛÉÝ) Í³é³ÛáõÃÛáõÝÝ»ñÇó û·ïíáÕÝ»ñÇ Ñ³Ù³ñ</t>
  </si>
  <si>
    <t>13516</t>
  </si>
  <si>
    <t>Ð³Ù³ÛÝù³ÛÇÝ ë»÷³Ï³ÝáõÃÛáõÝ Ñ³Ý¹Çë³óáÕ å³ïÙáõÃÛ³Ý ¨ Ùß³ÏáõÛÃÇ ³Ýß³ñÅ Ñáõß³ñÓ³ÝÝ»ñÇ ¨ Ñ³Ù³ÛÝù³ÛÇÝ »ÝÃ³Ï³ÛáõÃÛ³Ý Ã³Ý·³ñ³ÝÝ»ñÇ ÙáõïùÇ Ñ³Ù³ñ</t>
  </si>
  <si>
    <t>13517</t>
  </si>
  <si>
    <t>Ð³Ù³ÛÝù. ë»÷. Ñ³Ý¹-áÕ ÁÝ¹Ñ³Ýáõñ û·ï³·áñÍ. ÷áÕáó-áõÙ ¨ Ññ³å³ñ³Ï-áõÙ (µ³ó. µ³Ï³ÛÇÝ ï³ñ³Íù-Ç, áõëáõÙÝ., ÏñÃ., Ùß³ÏáõÃ. ¨ ³éáÕç. Ñ³ëï³ï-»ñÇ, å»ï. Ï³é³í³ñÙ³Ý ¨ ï»Õ. ÇÝùÝ³Ï³é. Ù³ñÙÇÝ-Ç í³ñã. ß»Ýù-Ç Ñ³ñ³ÏÇó ï³ñ³Íù-Ç) ³íïáïñ. ÙÇçáóÝ ³íïáÏ³Û³Ý³ï. Ï³Û³Ý»Éáõ Ñ³Ù³ñ</t>
  </si>
  <si>
    <t>13518</t>
  </si>
  <si>
    <t>Ð³Ù³ÛÝùÇ ³ñËÇíÇó ÷³ëï³ÃÕÃ»ñÇ å³ï×»ÝÝ»ñ ïñ³Ù³¹ñ»Éáõ Ñ³Ù³ñ</t>
  </si>
  <si>
    <t>13519</t>
  </si>
  <si>
    <t>Ð³Ù³ÛÝùÝ ëå³ë³ñÏáÕ ³Ý³ëÝ³µáõÛÅÇ Í³é³ÛáõÃÛáõÝÝ»ñÇ ¹ÇÙ³ó</t>
  </si>
  <si>
    <t>13520</t>
  </si>
  <si>
    <t>²ÛÉ ï»Õ³Ï³Ý í×³ñÝ»ñ</t>
  </si>
  <si>
    <t>1352</t>
  </si>
  <si>
    <t>Ð³Ù³ÛÝùÇ í³ñã³Ï³Ý ï³ñ³ÍùáõÙ ÇÝùÝ³Ï³Ù Ï³éáõóí³Í ß»Ýù»ñÇ, ßÇÝáõÃÛáõÝÝ»ñÇ ûñÇÝ³Ï³Ý³óÙ³Ý Ñ³Ù³ñ í×³ñÝ»ñ</t>
  </si>
  <si>
    <t>1360</t>
  </si>
  <si>
    <t>7431</t>
  </si>
  <si>
    <t>1361</t>
  </si>
  <si>
    <t>ì³ñã³Ï³Ý Çñ³í³Ë³ËïáõÙÝ»ñÇ Ñ³Ù³ñ ï»Õ³Ï³Ý ÇÝùÝ³Ï³é³í³ñÙ³Ý Ù³ñÙÇÝÝ»ñÇ ÏáÕÙÇó å³ï³ëË³Ý³ïíáõÃÛ³Ý ÙÇçáóÝ»ñÇ ÏÇñ³éáõÙÇó »Ï³ÙáõïÝ»ñ</t>
  </si>
  <si>
    <t>1362</t>
  </si>
  <si>
    <t>Øáõïù»ñ Ñ³Ù³ÛÝùÇ µÛáõç»Ç ÝÏ³ïÙ³Ùµ ëï³ÝÓÝ³Í å³ÛÙ³Ý³·ñ³ÛÇÝ å³ñï³íáñáõÃÛáõÝÝ»ñÇ ãÏ³ï³ñÙ³Ý ¹ÇÙ³ó ·³ÝÓíáÕ ïáõÛÅ»ñÇó</t>
  </si>
  <si>
    <t>1370</t>
  </si>
  <si>
    <t>3.7 ÀÝÃ³óÇÏ áã å³ßïáÝ³Ï³Ý ¹ñ³Ù³ßÝáñÑÝ»ñ (ïáÕ 1371 + ïáÕ 1372),                                ³Û¹ ÃíáõÙ`</t>
  </si>
  <si>
    <t>7441</t>
  </si>
  <si>
    <t>1372</t>
  </si>
  <si>
    <t>üÇ½. ³ÝÓ. ¨ Ï³½Ù³Ï»ñå. ÝíÇñ³µ»ñ. Ñ³Ù³ÛÝùÇÝ, í»ñçÇÝÇë »ÝÃ³Ï³ µÛáõç»ï³ÛÇÝ ÑÇÙÝ. ïÝûñÇÝÙ³ÝÝ ³Ýó³Í ·áõÛùÇ (ÑÇÙÝ.ÙÇçáó Ï³Ù áã ÝÛáõÃ. ³ÏïÇí ãÑ³Ý¹Çë.) Çñ³óáõÙÇó ¨ ¹ñ³Ù³Ï³Ý ÙÇçáóÝ»ñÇó ÁÝÃ. Í³Ëë»ñÇ ýÇÝ³Ýë. Ñ³Ù³ñ Ñ³Ù³ÛÝùÇ µÛáõç» ëï³ó. Ùáõïù»ñª ïñ³Ù³¹ñ. Ý»ñùÇÝ ³Õµ.</t>
  </si>
  <si>
    <t>1380</t>
  </si>
  <si>
    <t>3.8 Î³åÇï³É áã å³ßïáÝ³Ï³Ý ¹ñ³Ù³ßÝáñÑÝ»ñ    (ïáÕ 1381 + ïáÕ 1382),                                   ³Û¹ ÃíáõÙ`</t>
  </si>
  <si>
    <t>7442</t>
  </si>
  <si>
    <t>1381</t>
  </si>
  <si>
    <t>ÜíÇñ³ïí,Å³é³Ý·.Çñ³í.ýÇ½ÇÏ.³ÝÓ.¨ Ï³½Ù³Ï.Ñ³Ù³ÛÝù,í»ñç.»ÝÃ.µÛáõç»ï.ÑÇÙÝ³ñÏ.ïÝûñÇÝ.³Ýó³Í ·áõÛùÇ (ÑÇÙÝ³Ï³Ý ÙÇçáó Ï³Ù áã ÝÛáõÃ³Ï³Ý ³ÏïÇí ãÑ³Ý¹Çë³óáÕ) Çñ³ó.¨ ¹ñ³Ù.ÙÇçáó.Ï³åÇï³ÉÍ³Ëë»ñÇ ýÇÝ³Ýë.Ñ³Ù.Ñ³Ù³ÛÝùÇ µÛáõç» ëï³óí³Í Ùáõïù»ñ` ïñ³Ù³¹.³ñï³ùÇÝ ³ÕµÛáõñ.</t>
  </si>
  <si>
    <t>1390</t>
  </si>
  <si>
    <t>3.9 ²ÛÉ »Ï³ÙáõïÝ»ñ                    (ïáÕ 1391 + ïáÕ 1392 + ïáÕ 1393),                                  ³Û¹ ÃíáõÙ`</t>
  </si>
  <si>
    <t>7451</t>
  </si>
  <si>
    <t>1391</t>
  </si>
  <si>
    <t>Ð³Ù³ÛÝùÇ ·áõÛùÇÝ å³ï×³é³Í íÝ³ëÝ»ñÇ ÷áËÑ³ïáõóáõÙÇó Ùáõïù»ñ</t>
  </si>
  <si>
    <t>1392</t>
  </si>
  <si>
    <t>ì³ñã³Ï³Ý µÛáõç»Ç å³Ñáõëï³ÛÇÝ ýáÝ¹Çó ýáÝ¹³ÛÇÝ µÛáõç» Ï³ï³ñíáÕ Ñ³ïÏ³óáõÙÝ»ñÇó Ùáõïù»ñ</t>
  </si>
  <si>
    <t>1393</t>
  </si>
  <si>
    <t>úñ»Ýùáí ¨ Çñ³í³Ï³Ý ³ÛÉ ³Ïï»ñáí ë³ÑÙ³Ýí³Í` Ñ³Ù³ÛÝùÇ µÛáõç»Ç Ùáõïù³·ñÙ³Ý »ÝÃ³Ï³ ³ÛÉ »Ï³ÙáõïÝ»ñ</t>
  </si>
  <si>
    <t>3.6 Øáõïù»ñ ïáõÛÅ»ñÇó, ïáõ·³ÝùÝ»ñÇó      (ïáÕ 1361 + ïáÕ 1362)
³Û¹ ÃíáõÙ`</t>
  </si>
  <si>
    <t>´³ÅÇÝ</t>
  </si>
  <si>
    <t>ÊáõÙµ</t>
  </si>
  <si>
    <t>¸³ë</t>
  </si>
  <si>
    <t>ÀÜ¸²ØºÜÀ Ì²Êêºð</t>
  </si>
  <si>
    <t>2100</t>
  </si>
  <si>
    <t>01</t>
  </si>
  <si>
    <t>0</t>
  </si>
  <si>
    <t>ÀÜ¸Ð²Üàôð ´ÜàôÚÂÆ Ð²Üð²ÚÆÜ Ì²è²ÚàôÂÚàôÜÜºð</t>
  </si>
  <si>
    <t>2110</t>
  </si>
  <si>
    <t>1</t>
  </si>
  <si>
    <t>úñ»Ýë¹Çñ ¨ ·áñÍ³¹Çñ  Ù³ñÙÇÝÝ»ñ, å»ï³Ï³Ý Ï³é³í³ñáõÙ, ýÇÝ³Ýë³Ï³Ý ¨ Ñ³ñÏ³µÛáõç»ï³ÛÇÝ Ñ³ñ³µ»ñáõÃÛáõÝÝ»ñ, ³ñï³ùÇÝ Ñ³ñ³µ»ñáõÃÛáõÝÝ»ñ</t>
  </si>
  <si>
    <t>áñÇó`</t>
  </si>
  <si>
    <t>2111</t>
  </si>
  <si>
    <t>úñ»Ýë¹Çñ ¨  ·áñÍ³¹Çñ Ù³ñÙÇÝÝ»ñ, å»ï³Ï³Ý Ï³é³í³ñáõÙ</t>
  </si>
  <si>
    <t>2113</t>
  </si>
  <si>
    <t>3</t>
  </si>
  <si>
    <t>²ñï³ùÇÝ Ñ³ñ³µ»ñáõÃÛáõÝÝ»ñ</t>
  </si>
  <si>
    <t>2130</t>
  </si>
  <si>
    <t>ÀÝ¹Ñ³Ýáõñ µÝáõÛÃÇ Í³é³ÛáõÃÛáõÝÝ»ñ</t>
  </si>
  <si>
    <t>2131</t>
  </si>
  <si>
    <t>²ßË³ï³Ï³½ÙÇ /Ï³¹ñ»ñÇ/ ·Íáí ÁÝ¹Ñ³Ýáõñ µÝáõÛÃÇ Í³é³ÛáõÃÛáõÝÝ»ñ</t>
  </si>
  <si>
    <t>2150</t>
  </si>
  <si>
    <t>5</t>
  </si>
  <si>
    <t>ÀÝ¹Ñ³Ýáõñ µÝáõÛÃÇ Ñ³Ýñ³ÛÇÝ Í³é³ÛáõÃÛáõÝÝ»ñÇ ·Íáí Ñ»ï³½áï³Ï³Ý ¨ Ý³Ë³·Í³ÛÇÝ ³ßË³ï³ÝùÝ»ñ</t>
  </si>
  <si>
    <t>2151</t>
  </si>
  <si>
    <t>2160</t>
  </si>
  <si>
    <t>6</t>
  </si>
  <si>
    <t>ÀÝ¹Ñ³Ýáõñ µÝáõÛÃÇ Ñ³Ýñ³ÛÇÝ Í³é³ÛáõÃÛáõÝÝ»ñ (³ÛÉ ¹³ë»ñÇÝ ãå³ïÏ³ÝáÕ)</t>
  </si>
  <si>
    <t>2161</t>
  </si>
  <si>
    <t>2200</t>
  </si>
  <si>
    <t>02</t>
  </si>
  <si>
    <t>ä²Þîä²ÜàôÂÚàôÜ</t>
  </si>
  <si>
    <t>2220</t>
  </si>
  <si>
    <t>2</t>
  </si>
  <si>
    <t>ø³Õ³ù³óÇ³Ï³Ý å³ßïå³ÝáõÃÛáõÝ</t>
  </si>
  <si>
    <t>2221</t>
  </si>
  <si>
    <t>2250</t>
  </si>
  <si>
    <t>ä³ßïå³ÝáõÃÛáõÝ (³ÛÉ ¹³ë»ñÇÝ ãå³ïÏ³ÝáÕ)</t>
  </si>
  <si>
    <t>2251</t>
  </si>
  <si>
    <t>2400</t>
  </si>
  <si>
    <t>04</t>
  </si>
  <si>
    <t>îÜîºê²Î²Ü Ð²ð²´ºðàôÂÚàôÜÜºð</t>
  </si>
  <si>
    <t>2410</t>
  </si>
  <si>
    <t>ÀÝ¹Ñ³Ýáõñ µÝáõÛÃÇ ïÝï»ë³Ï³Ý, ³é¨ïñ³ÛÇÝ ¨ ³ßË³ï³ÝùÇ ·Íáí Ñ³ñ³µ»ñáõÃÛáõÝÝ»ñ</t>
  </si>
  <si>
    <t>2411</t>
  </si>
  <si>
    <t>ÀÝ¹Ñ³Ýáõñ µÝáõÛÃÇ ïÝï»ë³Ï³Ý ¨ ³é¨ïñ³ÛÇÝ  Ñ³ñ³µ»ñáõÃÛáõÝÝ»ñ</t>
  </si>
  <si>
    <t>2420</t>
  </si>
  <si>
    <t>¶ÛáõÕ³ïÝï»ëáõÃÛáõÝ, ³Ýï³é³ÛÇÝ ïÝï»ëáõÃÛáõÝ, ÓÏÝáñëáõÃÛáõÝ ¨ áñëáñ¹áõÃÛáõÝ</t>
  </si>
  <si>
    <t>2424</t>
  </si>
  <si>
    <t>4</t>
  </si>
  <si>
    <t>àéá·áõÙ</t>
  </si>
  <si>
    <t>2430</t>
  </si>
  <si>
    <t>ì³é»ÉÇù ¨ ¿Ý»ñ·»ïÇÏ³</t>
  </si>
  <si>
    <t>2450</t>
  </si>
  <si>
    <t>îñ³Ýëåáñï</t>
  </si>
  <si>
    <t>2451</t>
  </si>
  <si>
    <t>Ö³Ý³å³ñÑ³ÛÇÝ ïñ³Ýëåáñï</t>
  </si>
  <si>
    <t>2455</t>
  </si>
  <si>
    <t>ÊáÕáí³Ï³ß³ñ³ÛÇÝ ¨ ³ÛÉ ïñ³Ýëåáñï</t>
  </si>
  <si>
    <t>2470</t>
  </si>
  <si>
    <t>7</t>
  </si>
  <si>
    <t>²ÛÉ µÝ³·³í³éÝ»ñ</t>
  </si>
  <si>
    <t>2473</t>
  </si>
  <si>
    <t>¼µáë³ßñçáõÃÛáõÝ</t>
  </si>
  <si>
    <t>2490</t>
  </si>
  <si>
    <t>9</t>
  </si>
  <si>
    <t>îÝï»ë³Ï³Ý Ñ³ñ³µ»ñáõÃÛáõÝÝ»ñ (³ÛÉ ¹³ë»ñÇÝ ãå³ïÏ³ÝáÕ)</t>
  </si>
  <si>
    <t>2491</t>
  </si>
  <si>
    <t>2500</t>
  </si>
  <si>
    <t>05</t>
  </si>
  <si>
    <t>Þðæ²Î²  ØÆæ²ì²ÚðÆ ä²Þîä²ÜàôÂÚàôÜ</t>
  </si>
  <si>
    <t>2510</t>
  </si>
  <si>
    <t>²Õµ³Ñ³ÝáõÙ</t>
  </si>
  <si>
    <t>2511</t>
  </si>
  <si>
    <t>2520</t>
  </si>
  <si>
    <t>Î»Õï³çñ»ñÇ Ñ»é³óáõÙ</t>
  </si>
  <si>
    <t>2521</t>
  </si>
  <si>
    <t>2530</t>
  </si>
  <si>
    <t>Þñç³Ï³ ÙÇç³í³ÛñÇ ³ÕïáïÙ³Ý ¹»Ù å³Ûù³ñ</t>
  </si>
  <si>
    <t>2531</t>
  </si>
  <si>
    <t>ú¹Ç ³ÕïáïÙ³Ý ¹»Ù å³Ûù³ñ</t>
  </si>
  <si>
    <t>2560</t>
  </si>
  <si>
    <t>Þñç³Ï³ ÙÇç³í³ÛñÇ å³ßïå³ÝáõÃÛáõÝ  (³ÛÉ ¹³ë»ñÇÝ ãå³ïÏ³ÝáÕ)</t>
  </si>
  <si>
    <t>2561</t>
  </si>
  <si>
    <t>2600</t>
  </si>
  <si>
    <t>06</t>
  </si>
  <si>
    <t>´Ü²Î²ð²Ü²ÚÆÜ ÞÆÜ²ð²ðàôÂÚàôÜ ºì ÎàØàôÜ²È Ì²è²ÚàôÂÚàôÜÜºð</t>
  </si>
  <si>
    <t>2610</t>
  </si>
  <si>
    <t>´Ý³Ï³ñ³Ý³ÛÇÝ ßÇÝ³ñ³ñáõÃÛáõÝ</t>
  </si>
  <si>
    <t>2640</t>
  </si>
  <si>
    <t>öáÕáóÝ»ñÇ Éáõë³íáñáõÙ</t>
  </si>
  <si>
    <t>2641</t>
  </si>
  <si>
    <t>2650</t>
  </si>
  <si>
    <t>´Ý³Ï³ñ³Ý³ÛÇÝ ßÇÝ³ñ³ñáõÃÛ³Ý ¨ ÏáÙáõÝ³É Í³é³ÛáõÃÛáõÝÝ»ñÇ ·Íáí Ñ»ï³½áï³Ï³Ý ¨ Ý³Ë³·Í³ÛÇÝ ³ßË³ï³ÝùÝ»ñ</t>
  </si>
  <si>
    <t>2651</t>
  </si>
  <si>
    <t>2660</t>
  </si>
  <si>
    <t>´Ý³Ï³ñ³Ý³ÛÇÝ ßÇÝ³ñ³ñáõÃÛ³Ý ¨ ÏáÙáõÝ³É Í³é³ÛáõÃÛáõÝÝ»ñ  (³ÛÉ ¹³ë»ñÇÝ ãå³ïÏ³ÝáÕ)</t>
  </si>
  <si>
    <t>2661</t>
  </si>
  <si>
    <t>2700</t>
  </si>
  <si>
    <t>07</t>
  </si>
  <si>
    <t>²èàÔæ²ä²ÐàôÂÚàôÜ</t>
  </si>
  <si>
    <t>2710</t>
  </si>
  <si>
    <t>´ÅßÏ³Ï³Ý ³åñ³ÝùÝ»ñ, ë³ñù»ñ ¨ ë³ñù³íáñáõÙÝ»ñ</t>
  </si>
  <si>
    <t>2711</t>
  </si>
  <si>
    <t>¸»Õ³·áñÍ³Ï³Ý ³åñ³ÝùÝ»ñ</t>
  </si>
  <si>
    <t>2760</t>
  </si>
  <si>
    <t>²éáÕç³å³ÑáõÃÛáõÝ (³ÛÉ ¹³ë»ñÇÝ ãå³ïÏ³ÝáÕ)</t>
  </si>
  <si>
    <t>2761</t>
  </si>
  <si>
    <t>²éáÕç³å³Ñ³Ï³Ý Ñ³ñ³ÏÇó Í³é³ÛáõÃÛáõÝÝ»ñ ¨ Íñ³·ñ»ñ</t>
  </si>
  <si>
    <t>2800</t>
  </si>
  <si>
    <t>08</t>
  </si>
  <si>
    <t>Ð²Ü¶Æêî, ØÞ²ÎàôÚÂ ºì ÎðàÜ</t>
  </si>
  <si>
    <t>2810</t>
  </si>
  <si>
    <t>Ð³Ý·ëïÇ ¨ ëåáñïÇ Í³é³ÛáõÃÛáõÝÝ»ñ</t>
  </si>
  <si>
    <t>2811</t>
  </si>
  <si>
    <t>2820</t>
  </si>
  <si>
    <t>Øß³ÏáõÃ³ÛÇÝ Í³é³ÛáõÃÛáõÝÝ»ñ</t>
  </si>
  <si>
    <t>2821</t>
  </si>
  <si>
    <t>¶ñ³¹³ñ³ÝÝ»ñ</t>
  </si>
  <si>
    <t>2822</t>
  </si>
  <si>
    <t>Â³Ý·³ñ³ÝÝ»ñ ¨ óáõó³ëñ³ÑÝ»ñ</t>
  </si>
  <si>
    <t>2823</t>
  </si>
  <si>
    <t>Øß³ÏáõÛÃÇ ïÝ»ñ, ³ÏáõÙµÝ»ñ, Ï»ÝïñáÝÝ»ñ</t>
  </si>
  <si>
    <t>2824</t>
  </si>
  <si>
    <t>²ÛÉ Ùß³ÏáõÃ³ÛÇÝ Ï³½Ù³Ï»ñåáõÃÛáõÝÝ»ñ</t>
  </si>
  <si>
    <t>2825</t>
  </si>
  <si>
    <t>²ñí»ëï</t>
  </si>
  <si>
    <t>2827</t>
  </si>
  <si>
    <t>Ðáõß³ñÓ³ÝÝ»ñÇ ¨ Ùß³ÏáõÃ³ÛÇÝ ³ñÅ»ùÝ»ñÇ í»ñ³Ï³Ý·ÝáõÙ ¨ å³Ñå³ÝáõÙ</t>
  </si>
  <si>
    <t>2840</t>
  </si>
  <si>
    <t>ÎñáÝ³Ï³Ý ¨ Ñ³ë³ñ³Ï³Ï³Ý  ³ÛÉ Í³é³ÛáõÃÛáõÝÝ»ñ</t>
  </si>
  <si>
    <t>2841</t>
  </si>
  <si>
    <t>ºñÇï³ë³ñ¹³Ï³Ý Íñ³·ñ»ñ</t>
  </si>
  <si>
    <t>2843</t>
  </si>
  <si>
    <t>ÎñáÝ³Ï³Ý ¨ Ñ³ë³ñ³Ï³Ï³Ý ³ÛÉ Í³é³ÛáõÃÛáõÝÝ»ñ</t>
  </si>
  <si>
    <t>2900</t>
  </si>
  <si>
    <t>09</t>
  </si>
  <si>
    <t>ÎðÂàôÂÚàôÜ</t>
  </si>
  <si>
    <t>2910</t>
  </si>
  <si>
    <t>Ü³Ë³¹åñáó³Ï³Ý ¨ ï³ññ³Ï³Ý ÁÝ¹Ñ³Ýáõñ ÏñÃáõÃÛáõÝ</t>
  </si>
  <si>
    <t>2911</t>
  </si>
  <si>
    <t>Ü³Ë³¹åñáó³Ï³Ý ÏñÃáõÃÛáõÝ</t>
  </si>
  <si>
    <t>2912</t>
  </si>
  <si>
    <t>î³ññ³Ï³Ý ÁÝ¹Ñ³Ýáõñ ÏñÃáõÃÛáõÝ</t>
  </si>
  <si>
    <t>2920</t>
  </si>
  <si>
    <t>ØÇçÝ³Ï³ñ· ÁÝ¹Ñ³Ýáõñ ÏñÃáõÃÛáõÝ</t>
  </si>
  <si>
    <t>2921</t>
  </si>
  <si>
    <t>ÐÇÙÝ³Ï³Ý ÁÝ¹Ñ³Ýáõñ ÏñÃáõÃÛáõÝ</t>
  </si>
  <si>
    <t>2922</t>
  </si>
  <si>
    <t>ØÇçÝ³Ï³ñ· (ÉñÇí)  ÁÝ¹Ñ³Ýáõñ ÏñÃáõÃÛáõÝ</t>
  </si>
  <si>
    <t>2950</t>
  </si>
  <si>
    <t>Àëï Ù³Ï³ñ¹³ÏÝ»ñÇ ã¹³ë³Ï³ñ·íáÕ ÏñÃáõÃÛáõÝ</t>
  </si>
  <si>
    <t>2951</t>
  </si>
  <si>
    <t>²ñï³¹åñáó³Ï³Ý ¹³ëïÇ³ñ³ÏáõÃÛáõÝ</t>
  </si>
  <si>
    <t>2960</t>
  </si>
  <si>
    <t>ÎñÃáõÃÛ³ÝÁ ïñ³Ù³¹ñíáÕ ûÅ³Ý¹³Ï Í³é³ÛáõÃÛáõÝÝ»ñ</t>
  </si>
  <si>
    <t>2961</t>
  </si>
  <si>
    <t>3000</t>
  </si>
  <si>
    <t>10</t>
  </si>
  <si>
    <t>êàòÆ²È²Î²Ü ä²Þîä²ÜàôÂÚàôÜ</t>
  </si>
  <si>
    <t>3030</t>
  </si>
  <si>
    <t>Ð³ñ³½³ïÇÝ Ïáñóñ³Í ³ÝÓÇÝù</t>
  </si>
  <si>
    <t>3031</t>
  </si>
  <si>
    <t>3040</t>
  </si>
  <si>
    <t>ÀÝï³ÝÇùÇ ³Ý¹³ÙÝ»ñ ¨ ½³í³ÏÝ»ñ</t>
  </si>
  <si>
    <t>3041</t>
  </si>
  <si>
    <t>3070</t>
  </si>
  <si>
    <t>êáóÇ³É³Ï³Ý Ñ³ïáõÏ ³ñïáÝáõÃÛáõÝÝ»ñ (³ÛÉ ¹³ë»ñÇÝ ãå³ïÏ³ÝáÕ)</t>
  </si>
  <si>
    <t>3071</t>
  </si>
  <si>
    <t>3090</t>
  </si>
  <si>
    <t>êáóÇ³É³Ï³Ý å³ßïå³ÝáõÃÛáõÝ (³ÛÉ ¹³ë»ñÇÝ ãå³ïÏ³ÝáÕ)</t>
  </si>
  <si>
    <t>3092</t>
  </si>
  <si>
    <t>êáóÇ³É³Ï³Ý å³ßïå³ÝáõÃÛ³ÝÁ ïñ³Ù³¹ñíáÕ ûÅ³Ý¹³Ï Í³é³ÛáõÃÛáõÝÝ»ñ (³ÛÉ ¹³ë»ñÇÝ ãå³ïÏ³ÝáÕ)</t>
  </si>
  <si>
    <t>3100</t>
  </si>
  <si>
    <t>11</t>
  </si>
  <si>
    <t>ÐÆØÜ²Î²Ü ´²ÄÆÜÜºðÆÜ â¸²êìàÔ ä²Ðàôêî²ÚÆÜ üàÜ¸ºð</t>
  </si>
  <si>
    <t>3110</t>
  </si>
  <si>
    <t>ÐÐ Ï³é³í³ñáõÃÛ³Ý ¨ Ñ³Ù³ÛÝùÝ»ñÇ å³Ñáõëï³ÛÇÝ ýáÝ¹</t>
  </si>
  <si>
    <t>3112</t>
  </si>
  <si>
    <t>ÐÐ Ñ³Ù³ÛÝùÝ»ñÇ å³Ñáõëï³ÛÇÝ ýáÝ¹</t>
  </si>
  <si>
    <t>´Ûáõç»ï³ÛÇÝ Í³Ëë»ñÇ ïÝï»ë³·Çï³Ï³Ý ¹³ë³Ï³ñ·Ù³Ý Ñá¹í³ÍÝ»ñÇ ³Ýí³ÝáõÙÝ»ñÁ</t>
  </si>
  <si>
    <t>NN</t>
  </si>
  <si>
    <t>x</t>
  </si>
  <si>
    <t>4111</t>
  </si>
  <si>
    <t>- ²ßË³ïáÕÝ»ñÇ ³ßË³ï³í³ñÓ»ñ ¨ Ñ³í»É³í×³ñÝ»ñ</t>
  </si>
  <si>
    <t>4112</t>
  </si>
  <si>
    <t>- ä³ñ·¨³ïñáõÙÝ»ñ, ¹ñ³Ù³Ï³Ý Ëñ³ËáõëáõÙÝ»ñ ¨ Ñ³ïáõÏ í×³ñÝ»ñ</t>
  </si>
  <si>
    <t>4212</t>
  </si>
  <si>
    <t>- ¾Ý»ñ·»ïÇÏ Í³é³ÛáõÃÛáõÝÝ»ñ</t>
  </si>
  <si>
    <t>4213</t>
  </si>
  <si>
    <t>- ÎáÙáõÝ³É Í³é³ÛáõÃÛáõÝÝ»ñ</t>
  </si>
  <si>
    <t>4214</t>
  </si>
  <si>
    <t>- Î³åÇ Í³é³ÛáõÃÛáõÝÝ»ñ</t>
  </si>
  <si>
    <t>4215</t>
  </si>
  <si>
    <t>- ²å³Ñáí³·ñ³Ï³Ý Í³Ëë»ñ</t>
  </si>
  <si>
    <t>4216</t>
  </si>
  <si>
    <t>- ¶áõÛùÇ ¨ ë³ñù³íáñáõÙÝ»ñÇ í³ñÓ³Ï³ÉáõÃÛáõÝ</t>
  </si>
  <si>
    <t>4221</t>
  </si>
  <si>
    <t>- Ü»ñùÇÝ ·áñÍáõÕáõÙÝ»ñ</t>
  </si>
  <si>
    <t>4222</t>
  </si>
  <si>
    <t>- ²ñï³ë³ÑÙ³ÝÛ³Ý ·áñÍáõÕáõÙÝ»ñÇ ·Íáí Í³Ëë»ñ</t>
  </si>
  <si>
    <t>4231</t>
  </si>
  <si>
    <t>- ì³ñã³Ï³Ý Í³é³ÛáõÃÛáõÝÝ»ñ</t>
  </si>
  <si>
    <t>4232</t>
  </si>
  <si>
    <t>- Ð³Ù³Ï³ñ·ã³ÛÇÝ Í³é³ÛáõÃÛáõÝÝ»ñ</t>
  </si>
  <si>
    <t>4233</t>
  </si>
  <si>
    <t>- ²ßË³ï³Ï³½ÙÇ Ù³ëÝ³·Çï³Ï³Ý ½³ñ·³óÙ³Ý Í³é³ÛáõÃÛáõÝÝ»ñ</t>
  </si>
  <si>
    <t>4234</t>
  </si>
  <si>
    <t>- î»Õ»Ï³ïí³Ï³Ý Í³é³ÛáõÃÛáõÝÝ»ñ</t>
  </si>
  <si>
    <t>4235</t>
  </si>
  <si>
    <t>- Î³é³í³ñã³Ï³Ý Í³é³ÛáõÃÛáõÝÝ»ñ</t>
  </si>
  <si>
    <t>4237</t>
  </si>
  <si>
    <t>- Ü»ñÏ³Û³óáõóã³Ï³Ý Í³Ëë»ñ</t>
  </si>
  <si>
    <t>- ÀÝ¹Ñ³Ýáõñ µÝáõÛÃÇ ³ÛÉ Í³é³ÛáõÃÛáõÝÝ»ñ</t>
  </si>
  <si>
    <t>4239</t>
  </si>
  <si>
    <t>4241</t>
  </si>
  <si>
    <t>- Ø³ëÝ³·Çï³Ï³Ý Í³é³ÛáõÃÛáõÝÝ»ñ</t>
  </si>
  <si>
    <t>4251</t>
  </si>
  <si>
    <t>- Þ»Ýù»ñÇ ¨ Ï³éáõÛóÝ»ñÇ ÁÝÃ³óÇÏ Ýáñá·áõÙ ¨ å³Ñå³ÝáõÙ</t>
  </si>
  <si>
    <t>4252</t>
  </si>
  <si>
    <t>- Ø»ù»Ý³Ý»ñÇ ¨ ë³ñù³íáñáõÙÝ»ñÇ ÁÝÃ³óÇÏ Ýáñá·áõÙ ¨ å³Ñå³ÝáõÙ</t>
  </si>
  <si>
    <t>4261</t>
  </si>
  <si>
    <t>- ¶ñ³ë»ÝÛ³Ï³ÛÇÝ ÝÛáõÃ»ñ ¨ Ñ³·áõëï</t>
  </si>
  <si>
    <t>4264</t>
  </si>
  <si>
    <t>- îñ³Ýëåáñï³ÛÇÝ ÝÛáõÃ»ñ</t>
  </si>
  <si>
    <t>4267</t>
  </si>
  <si>
    <t>- Î»Ýó³Õ³ÛÇÝ ¨ Ñ³Ýñ³ÛÇÝ ëÝÝ¹Ç ÝÛáõÃ»ñ</t>
  </si>
  <si>
    <t>- Ð³ïáõÏ Ýå³ï³Ï³ÛÇÝ ³ÛÉ ÝÛáõÃ»ñ</t>
  </si>
  <si>
    <t>4269</t>
  </si>
  <si>
    <t>- ²ñï³ùÇÝ í³ñÏ»ñÇ ·Íáí ïáÏáë³í×³ñÝ»ñ</t>
  </si>
  <si>
    <t>- êáõµëÇ¹Ç³Ý»ñ áã ýÇÝ³Ýë³Ï³Ý å»ï³Ï³Ý (Ñ³Ù³ÛÝù³ÛÇÝ) Ï³½Ù³Ï»ñåáõÃÛáõÝÝ»ñÇÝ</t>
  </si>
  <si>
    <t>4511</t>
  </si>
  <si>
    <t>- êáõµëÇ¹Ç³Ý»ñ áã  å»ï³Ï³Ý (áã Ñ³Ù³ÛÝù³ÛÇÝ) áã ýÇÝ³Ýë³Ï³Ý Ï³½Ù³Ï»ñåáõÃÛáõÝÝ»ñÇÝ</t>
  </si>
  <si>
    <t>4521</t>
  </si>
  <si>
    <t>- ÀÝÃ³óÇÏ ¹ñ³Ù³ßÝáñÑÝ»ñ å»ï³Ï³Ý ¨ Ñ³Ù³ÛÝùÝ»ñÇ  áã ³é¨ïñ³ÛÇÝ Ï³½Ù³Ï»ñåáõÃÛáõÝÝ»ñÇÝ</t>
  </si>
  <si>
    <t>4637</t>
  </si>
  <si>
    <t>- ÀÝÃ³óÇÏ ¹ñ³Ù³ßÝáñÑÝ»ñ å»ï³Ï³Ý ¨ Ñ³Ù³ÛÝù³ÛÇÝ  ³é¨ïñ³ÛÇÝ Ï³½Ù³Ï»ñåáõÃÛáõÝÝ»ñÇÝ</t>
  </si>
  <si>
    <t>4638</t>
  </si>
  <si>
    <t>- ²ÛÉ ÁÝÃ³óÇÏ ¹ñ³Ù³ßÝáñÑÝ»ñ</t>
  </si>
  <si>
    <t>4639</t>
  </si>
  <si>
    <t>- ²ÛÉ Ï³åÇï³É ¹ñ³Ù³ßÝáñÑÝ»ñ</t>
  </si>
  <si>
    <t>4657</t>
  </si>
  <si>
    <t>- ´Ý³Ï³ñ³Ý³ÛÇÝ Ýå³ëïÝ»ñ µÛáõç»Çó</t>
  </si>
  <si>
    <t>4728</t>
  </si>
  <si>
    <t>- ²ÛÉ Ýå³ëïÝ»ñ µÛáõç»Çó</t>
  </si>
  <si>
    <t>4729</t>
  </si>
  <si>
    <t>- ÜíÇñ³ïíáõÃÛáõÝÝ»ñ ³ÛÉ ß³ÑáõÛÃ ãÑ»ï³åÝ¹áÕ Ï³½Ù³Ï»ñåáõÃÛáõÝÝ»ñÇÝ</t>
  </si>
  <si>
    <t>4819</t>
  </si>
  <si>
    <t>- ä³ñï³¹Çñ í×³ñÝ»ñ</t>
  </si>
  <si>
    <t>4823</t>
  </si>
  <si>
    <t>- ²ÛÉ Í³Ëë»ñ</t>
  </si>
  <si>
    <t>4861</t>
  </si>
  <si>
    <t>- ä³Ñáõëï³ÛÇÝ ÙÇçáóÝ»ñ</t>
  </si>
  <si>
    <t>4891</t>
  </si>
  <si>
    <t>5112</t>
  </si>
  <si>
    <t>- Þ»Ýù»ñÇ ¨ ßÇÝáõÃÛáõÝÝ»ñÇ Ï³éáõóáõÙ</t>
  </si>
  <si>
    <t>5113</t>
  </si>
  <si>
    <t>- Þ»Ýù»ñÇ ¨ ßÇÝáõÃÛáõÝÝ»ñÇ Ï³åÇï³É í»ñ³Ýáñá·áõÙ</t>
  </si>
  <si>
    <t>5121</t>
  </si>
  <si>
    <t>- îñ³Ýëåáñï³ÛÇÝ ë³ñù³íáñáõÙÝ»ñ</t>
  </si>
  <si>
    <t>5122</t>
  </si>
  <si>
    <t>- ì³ñã³Ï³Ý ë³ñù³íáñáõÙÝ»ñ</t>
  </si>
  <si>
    <t>- ²ÛÉ Ù»ù»Ý³Ý»ñ ¨ ë³ñù³íáñáõÙÝ»ñ</t>
  </si>
  <si>
    <t>5129</t>
  </si>
  <si>
    <t>5132</t>
  </si>
  <si>
    <t>- àã ÝÛáõÃ³Ï³Ý ÑÇÙÝ³Ï³Ý ÙÇçáóÝ»ñ</t>
  </si>
  <si>
    <t>5134</t>
  </si>
  <si>
    <t>- Ü³Ë³·Í³Ñ»ï³½áï³Ï³Ý Í³Ëë»ñ</t>
  </si>
  <si>
    <t>²ÜÞ²ðÄ ¶àôÚøÆ Æð²òàôØÆò Øàôîøºð</t>
  </si>
  <si>
    <t>8111</t>
  </si>
  <si>
    <t>Þ²ðÄ²Î²Ü ¶àôÚøÆ Æð²òàôØÆò Øàôîøºð</t>
  </si>
  <si>
    <t>8121</t>
  </si>
  <si>
    <t>ÐàÔÆ Æð²òàôØÆò Øàôîøºð</t>
  </si>
  <si>
    <t>8411</t>
  </si>
  <si>
    <t>8010</t>
  </si>
  <si>
    <t>ÀÜ¸²ØºÜÀ`</t>
  </si>
  <si>
    <t>8100</t>
  </si>
  <si>
    <t>². ÜºðøÆÜ ²Ô´ÚàôðÜºð</t>
  </si>
  <si>
    <t>8110</t>
  </si>
  <si>
    <t>1. öàÊ²èàô ØÆæàòÜºð</t>
  </si>
  <si>
    <t>8120</t>
  </si>
  <si>
    <t>1.2. ì³ñÏ»ñ ¨ ÷áË³ïíáõÃÛáõÝÝ»ñ (ëï³óáõÙ ¨ Ù³ñáõÙ)</t>
  </si>
  <si>
    <t>1.2.1. ì³ñÏ»ñ</t>
  </si>
  <si>
    <t>8122</t>
  </si>
  <si>
    <t xml:space="preserve">  - í³ñÏ»ñÇ ëï³óáõÙ</t>
  </si>
  <si>
    <t>9112</t>
  </si>
  <si>
    <t>8124</t>
  </si>
  <si>
    <t>³ÛÉ ³ÕµÛáõñÝ»ñÇó</t>
  </si>
  <si>
    <t>8160</t>
  </si>
  <si>
    <t>2. üÆÜ²Üê²Î²Ü ²ÎîÆìÜºð</t>
  </si>
  <si>
    <t>8161</t>
  </si>
  <si>
    <t>2.1. ´³ÅÝ»ïáÙë»ñ ¨ Ï³åÇï³ÉáõÙ ³ÛÉ Ù³ëÝ³ÏóáõÃÛáõÝ</t>
  </si>
  <si>
    <t>8164</t>
  </si>
  <si>
    <t>´³ÅÝ»ïáÙë»ñÇ »í Ï³åÇï³ÉáõÙ ³ÛÉ Ù³ëÝ³ÏóáõÃÛ³Ý Ó»éù µ»ñáõÙ</t>
  </si>
  <si>
    <t>6213</t>
  </si>
  <si>
    <t>8190</t>
  </si>
  <si>
    <t>2.3. Ð³Ù³ÛÝùÇ µÛáõç»Ç ÙÇçáóÝ»ñÇ ï³ñ»ëÏ½µÇ ³½³ï  ÙÝ³óáñ¹Á`</t>
  </si>
  <si>
    <t>8191</t>
  </si>
  <si>
    <t>2.3.1. Ð³Ù³ÛÝùÇ µÛáõç»Ç í³ñã³Ï³Ý Ù³ëÇ ÙÇçáóÝ»ñÇ ï³ñ»ëÏ½µÇ ³½³ï ÙÝ³óáñ¹</t>
  </si>
  <si>
    <t>9320</t>
  </si>
  <si>
    <t>8192</t>
  </si>
  <si>
    <t xml:space="preserve"> - »ÝÃ³Ï³ ¿ áõÕÕÙ³Ý Ñ³Ù³ÛÝùÇ µÛáõç»Ç í³ñã³Ï³Ý Ù³ëÇó Ý³Ëáñ¹ ï³ñáõÙ ýÇÝ³Ýë³íáñÙ³Ý »ÝÃ³Ï³, ë³Ï³ÛÝ ãýÇÝ³Ýë³íáñí³Í`³éÏ³ å³ñï³íáñáõÃÛáõÝÝ»ñÇ Ï³ï³ñÙ³ÝÁ</t>
  </si>
  <si>
    <t>8193</t>
  </si>
  <si>
    <t>- »ÝÃ³Ï³ ¿ áõÕÕÙ³Ý Ñ³Ù³ÛÝùÇ µÛáõç»Ç ýáÝ¹³ÛÇÝ  Ù³ë</t>
  </si>
  <si>
    <t>8194</t>
  </si>
  <si>
    <t xml:space="preserve"> 2.3.2. Ð³Ù³ÛÝùÇ µÛáõç»Ç ýáÝ¹³ÛÇÝ Ù³ëÇ ÙÇçáóÝ»ñÇ ï³ñ»ëÏ½µÇ ÙÝ³óáñ¹</t>
  </si>
  <si>
    <t>9330</t>
  </si>
  <si>
    <t>8195</t>
  </si>
  <si>
    <t>- ³é³Ýó í³ñã³Ï³Ý Ù³ëÇ ÙÇçáóÝ»ñÇ ï³ñ»ëÏ½µÇ ³½³ï ÙÝ³óáñ¹Çó ýáÝ¹³ÛÇÝ  Ù³ë Ùáõïù³·ñÙ³Ý »ÝÃ³Ï³ ·áõÙ³ñÇ</t>
  </si>
  <si>
    <t>8196</t>
  </si>
  <si>
    <t>- í³ñã³Ï³Ý Ù³ëÇ ÙÇçáóÝ»ñÇ ï³ñ»ëÏ½µÇ ³½³ï ÙÝ³óáñ¹Çó ýáÝ¹³ÛÇÝ  Ù³ë Ùáõïù³·ñÙ³Ý »ÝÃ³Ï³ ·áõÙ³ñÁ</t>
  </si>
  <si>
    <t>´Ûáõç»ï³ÛÇÝ Í³Ëë»ñÇ ·áñÍ³é³Ï³Ý ¹³ë³Ï³ñ·Ù³Ý µ³ÅÇÝÝ»ñÇ, ËÙµ»ñÇ ¨ ¹³ë»ñÇ, ÇÝãå»ë Ý³¨ µÛáõç»ï³ÛÇÝ Í³Ëë»ñÇ ïÝï»ë³·Çï³Ï³Ý ¹³ë³Ï³ñ·Ù³Ý Ñá¹í³ÍÝ»ñÇ ³Ýí³ÝáõÙÝ»ñÁ</t>
  </si>
  <si>
    <t>1. Î³é³í³ñÙ³Ý Ù³ñÙÝÇ å³Ñå³ÝáõÙ</t>
  </si>
  <si>
    <t>2. ì³ñã³Ï³Ý ûµÛ»ÏïÝ»ñÇ Ï³éáõóáõÙ ¨ ÑÇÙÝ³Ýáñá·áõÙ</t>
  </si>
  <si>
    <t>1. ºñ¨³Ý ù³Õ³ùÇÝ ÙÇç³½·³ÛÇÝ í³ñÏ³ÝÇß ßÝáñÑ»Éáõ Í³é³ÛáõÃÛáõÝÝ»ñÇ ¹ÇÙ³ó í×³ñÙ³Ý Í³Ëë»ñ</t>
  </si>
  <si>
    <t>1. ø³Õ³ù³óÇ³Ï³Ý Ï³óáõÃÛ³Ý ³Ïï»ñÇ ·ñ³ÝóÙ³Ý Í³é³ÛáõÃÛ³Ý ·áñÍáõÝ»áõÃÛ³Ý Ï³½Ù³Ï»ñåáõÙ (å³ïíÇñ³Ïí³Í ÉÇ³½áñáõÃÛáõÝÝ»ñ)</t>
  </si>
  <si>
    <t>1. Ü³Ë³·Í³ÛÇÝ ³ßË³ï³ÝùÝ»ñ</t>
  </si>
  <si>
    <t>2. ºñ¨³Ý ù³Õ³ùÇ ·ÉË³íáñ Ñ³ï³Ï³·ÍÇ Çñ³Ï³Ý³óÙ³Ý í»ñÉáõÍáõÃÛáõÝ</t>
  </si>
  <si>
    <t>3. ¶áïÇ³íáñÙ³Ý ¨ Ï³éáõó³å³ïÙ³Ý Ý³Ë³·Í»ñÇ Ùß³ÏáõÙ</t>
  </si>
  <si>
    <t>1. ¸ÇÙáõÙÝ»ñ, Ñ³Ûó³¹ÇÙáõÙÝ»ñ, ¹³ï³ñ³ÝÇ áñáßáõÙÝ»ñÇ ¨ í×ÇéÝ»ñÇ ¹»Ù í»ñ³ùÝÝÇã ¨ í×é³µ»Ï µáÕáùÝ»ñ Ý»ñÏ³Û³óÝ»ÉÇë ë³ÑÙ³Ýí³Í í×³ñáõÙÝ»ñ</t>
  </si>
  <si>
    <t>2. ¶áõÛùÇ ÝÏ³ïÙ³Ùµ Çñ³íáõÝùÝ»ñÇ ·ñ³ÝóÙ³Ý, ·Ý³Ñ³ïÙ³Ý  ¨ ï»Õ»Ï³ïíáõÃÛ³Ý ïñ³Ù³¹ñÙ³Ý Ñ»ï Ï³åí³Í í×³ñáõÙÝ»ñ</t>
  </si>
  <si>
    <t>1. ø³Õ³ù³óÇ³Ï³Ý å³ßïå³ÝáõÃÛ³ÝÝ ³ç³ÏóáõÃÛáõÝ</t>
  </si>
  <si>
    <t>1. ¼ÇÝ³å³ñïÝ»ñÇ Ñ³ßí³éÙ³Ý, ½áñ³ÏáãÇ, ½áñ³Ñ³í³ùÇ ¨ í³ñÅ³Ï³Ý Ñ³í³ùÝ»ñÇ Ï³½Ù³Ï»ñåÙ³ÝÝ ³ç³ÏóáõÃÛáõÝ</t>
  </si>
  <si>
    <t>2. ²ÛÉÁÝïñ³Ýù³ÛÇÝ ³ßË³ï³Ýù³ÛÇÝ Í³é³ÛáõÃÛ³Ý Çñ³Ï³Ý³óáõÙ</t>
  </si>
  <si>
    <t>1. Æñ³í³Ë³Ëï ßñçÇÏ ³é¨ïñÇ Ï»ïÁ Ï³Ù ïñ³Ýëåáñï³ÛÇÝ ÙÇçáóÁ Ñ³ïáõÏ ï³ñ³Íù ï»Õ³÷áËÙ³Ý ¨ å³Ñå³ÝÙ³Ý Í³é³ÛáõÃÛáõÝ</t>
  </si>
  <si>
    <t>2. ÆÝùÝ³Ï³Ù ï»Õ³¹ñí³Í ³é¨ïñÇ, Í³é³ÛáõÃÛáõÝÝ»ñÇ Ù³ïáõóÙ³Ý ûµÛ»ÏïÝ»ñÇ ³å³ÙáÝï³ÅÙ³Ý, ï»Õ³÷áËÙ³Ý ¨ å³Ñå³ÝÙ³Ý Í³é³ÛáõÃÛáõÝÝ»ñ</t>
  </si>
  <si>
    <t>1. àéá·Ù³Ý ó³ÝóÇ Ï³éáõóáõÙ ¨ í»ñ³Ýáñá·áõÙ</t>
  </si>
  <si>
    <t>2. ²ñ¨»ÉÛ³Ý ºíñáå³ÛÇ ¿Ý»ñ·³ËÝ³ÛáÕáõÃÛ³Ý ¨ µÝ³å³Ñå³Ý³Ï³Ý ·áñÍÁÝÏ»ñáõÃÛ³Ý ýáÝ¹Ç ³ç³ÏóáõÃÛ³Ùµ Çñ³Ï³Ý³óíáÕ §ºñ¨³ÝÇ ¿Ý»ñ·³³ñ¹ÛáõÝ³í»ïáõÃÛ³Ý¦ ¹ñ³Ù³ßÝáñÑ³ÛÇÝ Íñ³·Çñ</t>
  </si>
  <si>
    <t>1. ²ëý³Éï-µ»ïáÝÛ³  Í³ÍÏÇ í»ñ³Ýáñá·áõÙ ¨ å³Ñå³ÝáõÙ</t>
  </si>
  <si>
    <t>2. ²ëý³Éï-µ»ïáÝÛ³  Í³ÍÏÇ ÑÇÙÝ³Ýáñá·áõÙ</t>
  </si>
  <si>
    <t>3. º½ñ³ù³ñ»ñÇ í»ñ³Ýáñá·áõÙ</t>
  </si>
  <si>
    <t>4. Ð»Ý³å³ï»ñÇ í»ñ³Ýáñá·áõÙ</t>
  </si>
  <si>
    <t>5. Ð»ïÇáïÝ ³ÝóáõÙÝ»ñÇ Ï³éáõóáõÙ ¨ í»ñ³Ýáñá·áõÙ</t>
  </si>
  <si>
    <t>6. Î³Ùñç³ÛÇÝ Ï³éáõóí³ÍùÝ»ñÇ í»ñ³Ï³Ý·ÝáõÙ ¨ å³Ñå³ÝáõÙ</t>
  </si>
  <si>
    <t>7. Ðñ³½¹³Ý ÏÇñ×Ç ¨ ºñ¨³ÝÛ³Ý É×Ç µ³ñ»Ï³ñ·áõÙ</t>
  </si>
  <si>
    <t>8. Ø³ÛñáõÕÇÝ»ñÇ ¨ ÷áÕáóÝ»ñÇ í»ñ³Ï³éáõóáõÙ ¨ ÑÇÙÝ³Ýáñá·áõÙ</t>
  </si>
  <si>
    <t>9. öáÕáóÝ»ñÇ å³Ñå³ÝáõÙ »í ß³Ñ³·áñÍáõÙ</t>
  </si>
  <si>
    <t>10. ²íïáÏ³Û³Ý³ï»ÕÇ Ï³½Ù³Ï»ñåÙ³Ý Í³é³ÛáõÃÛáõÝ</t>
  </si>
  <si>
    <t>11. Â»ù³Ñ³ñÃ³ÏÝ»ñÇ Ï³éáõóáõÙ</t>
  </si>
  <si>
    <t>12. ²ëÇ³Ï³Ý µ³ÝÏÇ ³ç³ÏóáõÃÛ³Ùµ Çñ³Ï³Ý³óíáÕ ù³Õ³ù³ÛÇÝ »ÝÃ³Ï³éáõóí³ÍùÝ»ñÇ ¨ ù³Õ³ùÇ Ï³ÛáõÝ ½³ñ·³óÙ³Ý Ý»ñ¹ñáõÙ³ÛÇÝ Íñ³·ñÇ Ñ³Ù³Ï³ñ·áõÙ ¨ Ï³é³í³ñáõÙ (å³ïíÇñ³Ïí³Í ÉÇ³½áñáõÃÛáõÝÝ»ñ)</t>
  </si>
  <si>
    <t>13. öáÕáóÝ»ñÇ, Ññ³å³ñ³ÏÝ»ñÇ ¨ ³Û·ÇÝ»ñÇ Ï³Ñ³íáñáõÙ</t>
  </si>
  <si>
    <t>14. Ö³Ý³å³ñÑ³ÛÇÝ »ñÃ¨»ÏáõÃÛ³Ý ³Ýíï³Ý·áõÃÛ³Ý ³å³ÑáíáõÙ ¨ ×³Ý³å³ñÑ³ïñ³Ýëåáñï³ÛÇÝ å³ï³Ñ³ñÝ»ñÇ Ï³ÝË³ñ·»ÉáõÙ (å³ïíÇñ³Ïí³Í ÉÇ³½áñáõÃÛáõÝÝ»ñ)</t>
  </si>
  <si>
    <t>15. ²ëÇ³Ï³Ý µ³ÝÏÇ ³ç³ÏóáõÃÛ³Ùµ Çñ³Ï³Ý³óíáÕ ù³Õ³ù³ÛÇÝ »ÝÃ³Ï³éáõóí³ÍùÝ»ñÇ ¨ ù³Õ³ùÇ Ï³ÛáõÝ ½³ñ·³óÙ³Ý Ý»ñ¹ñáõÙ³ÛÇÝ Íñ³·Çñ  (å³ïíÇñ³Ïí³Í ÉÇ³½áñáõÃÛáõÝÝ»ñ)</t>
  </si>
  <si>
    <t>1. ì»ñ»É³ÏÝ»ñÇ ÑÇÙÝ³Ýáñá·áõÙ</t>
  </si>
  <si>
    <t>2. ºñ¨³ÝÇ Ù»ïñáåáÉÇï»ÝÇ ³ßË³ï³ÝùÝ»ñÇ Ï³½Ù³Ï»ñåáõÙ (å³ïíÇñ³Ïí³Í ÉÇ³½áñáõÃÛáõÝÝ»ñ)</t>
  </si>
  <si>
    <t>3. ì»ñ·»ïÝÛ³ ¿É»Ïïñ³ïñ³Ýëåáñïáí áõÕ¨áñ³÷áË³¹ñÙ³Ý Í³é³ÛáõÃÛáõÝ</t>
  </si>
  <si>
    <t>4. ºíñáå³Ï³Ý ÙÇáõÃÛ³Ý Ñ³ñ¨³ÝáõÃÛ³Ý Ý»ñ¹ñáõÙ³ÛÇÝ Íñ³·ñÇ ³ç³ÏóáõÃÛ³Ùµ Çñ³Ï³Ý³óíáÕ ºñ¨³ÝÇ Ù»ïñáåáÉÇï»ÝÇ í»ñ³Ï³éáõóÙ³Ý »ñÏñáñ¹ ¹ñ³Ù³ßÝáñÑ³ÛÇÝ Íñ³·Çñ (å³ïíÇñ³Ïí³Í ÉÇ³½áñáõÃÛáõÝÝ»ñ)</t>
  </si>
  <si>
    <t>5. ºíñáå³Ï³Ý Ý»ñ¹ñáõÙ³ÛÇÝ µ³ÝÏÇ ³ç³ÏóáõÃÛ³Ùµ Çñ³Ï³Ý³óíáÕ  ºñ¨³ÝÇ Ù»ïñáåáÉÇï»ÝÇ í»ñ³Ï³éáõóÙ³Ý »ñÏñáñ¹ Íñ³·Çñ (å³ïíÇñ³Ïí³Í ÉÇ³½áñáõÃÛáõÝÝ»ñ)</t>
  </si>
  <si>
    <t>6. ÊáÕáí³Ï³ß³ñ»ñÇ Ï³éáõóáõÙ ¨ í»ñ³Ï³éáõóáõÙ</t>
  </si>
  <si>
    <t>7. ì»ñ³Ï³éáõóÙ³Ý ¨ ½³ñ·³óÙ³Ý »íñáå³Ï³Ý µ³ÝÏÇ ³ç³ÏóáõÃÛ³Ùµ Çñ³Ï³Ý³óíáÕ ºñ¨³ÝÇ Ù»ïñáåáÉÇï»ÝÇ í»ñ³Ï³éáõóÙ³Ý »ñÏñáñ¹ Íñ³·Çñ (å³ïíÇñ³Ïí³Í ÉÇ³½áñáõÃÛáõÝÝ»ñ)</t>
  </si>
  <si>
    <t>8. ºñ¨³ÝÇ Ù»ïñáåáÉÇï»ÝÇ »ÝÃ³Ï³éáõóí³ÍùÝ»ñÇ Ýáñá·áõÙ(å³ïíÇñ³Ïí³Í ÉÇ³½áñáõÃÛáõÝÝ»ñ)</t>
  </si>
  <si>
    <t>1. ¼µáë³ßñçáõÃÛ³Ý ½³ñ·³óáõÙ</t>
  </si>
  <si>
    <t>1. ¸ñáßÝ»ñÇ ï»Õ³¹ñáõÙ</t>
  </si>
  <si>
    <t>2. ²ç³ÏóáõÃÛáõÝ Ñ³Ù³ÛÝù³ÛÇÝ Ï³½Ù³Ï»ñåáõÃÛáõÝÝ»ñÇÝ ÑáõÕ³ñÏ³íáñáõÃÛáõÝÝ»ñÇ Ñ»ï Ï³åí³Í ³Ýí×³ñ Í³é³ÛáõÃÛáõÝÝ»ñÇ Ù³ïáõóÙ³Ý  ¨ ·»ñ»½Ù³Ý³ïÝ»ñÇ å³Ñå³ÝÙ³Ý Ñ³Ù³ñ</t>
  </si>
  <si>
    <t>3. Î³é³í³ñÙ³Ý ¨ ï»Õ»Ï³ïí³Ï³Ý ï»ËÝáÉá·Ç³Ý»ñÇ ½³ñ·³óáõÙ</t>
  </si>
  <si>
    <t>4. ²ç³ÏóáõÃÛáõÝ Ñ³Ù³ÛÝù³ÛÇÝ ¨ áã Ñ³Ù³ÛÝù³ÛÇÝ Ï³½Ù³Ï»ñåáõÃÛáõÝÝ»ñÇ Íñ³·ñ»ñÇÝ</t>
  </si>
  <si>
    <t>5. àã ýÇÝ³Ýë³Ï³Ý ³ÏïÇíÝ»ñÇ ûï³ñáõÙÇó Ùáõïù»ñ</t>
  </si>
  <si>
    <t>6. îáÝ³Ï³Ý Ó¨³íáñáõÙ</t>
  </si>
  <si>
    <t>7. Ð³ï³Ï³·ÍÇ Ý³Ë³å³ïñ³ëïÙ³Ý ¨ Ï³½ÙÙ³Ý  ³ßË³ï³ÝùÝ»ñ</t>
  </si>
  <si>
    <t>8. Ü»ñ¹ñáõÙ³ÛÇÝ Íñ³·ñ»ñÇ Çñ³Ï³Ý³óáõÙ</t>
  </si>
  <si>
    <t>9. ä³ñï³¹Çñ í×³ñÝ»ñÇ ·³ÝÓÙ³Ý Í³é³ÛáõÃÛáõÝÝ»ñ</t>
  </si>
  <si>
    <t>10. ²é³ÝÓÝ³Ñ³ïáõÏ å³ÛÙ³ÝÝ»ñÇ Ï³ñÇù áõÝ»óáÕ ³ÝÓ³Ýó  Ñ³Ù³ñ Ù³ïã»ÉÇáõÃÛ³Ý ³å³ÑáíáõÙ</t>
  </si>
  <si>
    <t>11. îáÝ³í³×³éÝ»ñÇ Ï³½Ù³Ï»ñåáõÙ</t>
  </si>
  <si>
    <t>12. Ðñ³ï³å ÉáõÍáõÙ å³Ñ³ÝçáÕ ÁÝÃ³óÇÏ ³ßË³ï³ÝùÝ»ñÇ Çñ³Ï³Ý³óáõÙ</t>
  </si>
  <si>
    <t>1. ²Õµ³Ñ³ÝáõÃÛáõÝ ¨ ë³ÝÇï³ñ³Ï³Ý Ù³ùñáõÙ</t>
  </si>
  <si>
    <t>2. ²Õµ³ÙáõÕ»ñÇ ëå³ë³ñÏÙ³Ý ¨ ßÇÝ³ñ³ñ³Ï³Ý ³ÕµÇ ï»Õ³÷áËÙ³Ý Í³é³ÛáõÃÛáõÝÝ»ñ</t>
  </si>
  <si>
    <t>3. ì»ñ³Ï³éáõóÙ³Ý ¨ ½³ñ·³óÙ³Ý »íñáå³Ï³Ý µ³ÝÏÇ ³ç³ÏóáõÃÛ³Ùµ Çñ³Ï³Ý³óíáÕ §ºñ¨³ÝÇ Ïáßï Ã³÷áÝÝ»ñÇ Ï³é³í³ñÙ³Ý¦ ¹ñ³Ù³ßÝáñÑ³ÛÇÝ Íñ³·Çñ (å³ïíÇñ³Ïí³Í ÉÇ³½áñáõÃÛáõÝÝ»ñ)</t>
  </si>
  <si>
    <t>4. ºíñáå³Ï³Ý Ý»ñ¹ñáõÙ³ÛÇÝ µ³ÝÏÇ ³ç³ÏóáõÃÛ³Ùµ Çñ³Ï³Ý³óíáÕ §ºñ¨³ÝÇ Ïáßï Ã³÷áÝÝ»ñÇ Ï³é³í³ñÙ³Ý¦ Íñ³·Çñ (å³ïíÇñ³Ïí³Í ÉÇ³½áñáõÃÛáõÝÝ»ñ)</t>
  </si>
  <si>
    <t>5. ºíñáå³Ï³Ý ÙÇáõÃÛ³Ý Ñ³ñ¨³ÝáõÃÛ³Ý Ý»ñ¹ñáõÙ³ÛÇÝ ·áñÍÇùÇ ³ç³ÏóáõÃÛ³Ùµ Çñ³Ï³Ý³óíáÕ §ºñ¨³ÝÇ Ïáßï Ã³÷áÝÝ»ñÇ Ï³é³í³ñÙ³Ý¦ ¹ñ³Ù³ßÝáñÑ³ÛÇÝ Íñ³·Çñ (å³ïíÇñ³Ïí³Í ÉÇ³½áñáõÃÛáõÝÝ»ñ)</t>
  </si>
  <si>
    <t>6. ²ñ¨»ÉÛ³Ý ºíñáå³ÛÇ ¿Ý»ñ·³ËÝ³ÛáÕáõÃÛ³Ý ¨ µÝ³å³Ñå³Ý³Ï³Ý ·áñÍÁÝÏ»ñáõÃÛ³Ý ýáÝ¹Ç ³ç³ÏóáõÃÛ³Ùµ Çñ³Ï³Ý³óíáÕ §ºñ¨³ÝÇ Ïáßï Ã³÷áÝÝ»ñÇ Ï³é³í³ñÙ³Ý¦ ¹ñ³Ù³ßÝáñÑ³ÛÇÝ Íñ³·Çñ (å³ïíÇñ³Ïí³Í ÉÇ³½áñáõÃÛáõÝÝ»ñ)</t>
  </si>
  <si>
    <t>7. ì»ñ³Ï³éáõóÙ³Ý ¨ ½³ñ·³óÙ³Ý »íñáå³Ï³Ý µ³ÝÏÇ ³ç³ÏóáõÃÛ³Ùµ Çñ³Ï³Ý³óíáÕ §ºñ¨³ÝÇ Ïáßï Ã³÷áÝÝ»ñÇ Ï³é³í³ñÙ³Ý Íñ³·Çñ¦ (å³ïíÇñ³Ïí³Í ÉÇ³½áñáõÃÛáõÝÝ»ñ)</t>
  </si>
  <si>
    <t>9. §ºñ¨³ÝÇ Ïáßï Ã³÷áÝÝ»ñÇ Ï³é³í³ñÙ³Ý Íñ³·Çñ¦ Íñ³·ñÇ ßñç³Ý³ÏÝ»ñáõÙ Ù³ëÑ³ÝáõÙÝ»ñÇ ·Íáí Ù³ñáõÙÝ»ñÇ ïñ³Ù³¹ñáõÙ</t>
  </si>
  <si>
    <t>1. æñ³Ñ»é³óÙ³Ý ÏáÙáõÝÇÏ³óÇáÝ ó³Ýó»ñÇ Ï³éáõóáõÙ</t>
  </si>
  <si>
    <t>1. ¶»ï»ñÇ ÑáõÝ»ñÇ Ù³ùñáõÙ</t>
  </si>
  <si>
    <t>1. Î³Ý³ã ï³ñ³ÍùÝ»ñÇ ÑÇÙÝáõÙ ¨ å³Ñå³ÝáõÙ</t>
  </si>
  <si>
    <t>2. ²Ëï³Ñ³ÝÙ³Ý ¨ ÙÇç³ï³½»ñÍÙ³Ý Í³é³ÛáõÃÛáõÝÝ»ñ /¹»é³ïÇ½³óÇ³</t>
  </si>
  <si>
    <t>3. Ð³ë³ñ³Ï³Ï³Ý ½áõ·³ñ³ÝÝ»ñÇ å³Ñå³ÝáõÙ ¨ í»ñ³Ýáñá·áõÙ</t>
  </si>
  <si>
    <t>4. Â³÷³éáÕ Ï»Ý¹³ÝÇÝ»ñÇ íÝ³ë³½»ñÍáõÙ</t>
  </si>
  <si>
    <t>5. ºñ¨³Ý, ì³ñß³í³, îÇñ³Ý³ Ù³Ûñ³ù³Õ³ùÝ»ñÇ Ñ³Ù³·áñÍ³ÏóáõÃÛáõÝÁ íï³Ý·³íáñ Ã³÷áÝÝ»ñÇ Ï³é³í³ñÙ³ÝÝ ³éÝãíáÕ ÁÝ¹Ñ³Ýáõñ Ù³ñï³Ññ³í»ñÝ»ñÇ ßáõñç ³ßË³ï³ÝùÝ»ñÇ Çñ³Ï³Ý³óáõÙ</t>
  </si>
  <si>
    <t>6. ºñ¨³Ý, ì³ñß³í³, îÇñ³Ý³ Ù³Ûñ³ù³Õ³ù³Ý»ñÇ Ñ³Ù³·áñÍ³ÏóáõÃÛáõÝÁ íï³Ý·³íáñ Ã³÷áÝÝ»ñÇ Ï³é³í³ñÙ³Ý ³éÝãíáÕ ÁÝ¹Ñ³Ýáõñ Ù³ñï³Ññ³í»ñÝ»ñÇ ßáõñç ¹ñ³Ù³ßÝáñÑ³ÛÇÝ Íñ³·ñÇ Ñ³Ù³ýÇÝ³Ýë³íáñáõÙ</t>
  </si>
  <si>
    <t>7. Þñç³Ï³ ÙÇç³í³ÛñÇ å³ßïå³ÝáõÃÛ³Ý »ÝÃ³Ï³éáõóí³ÍùÝ»ñÇ ½³ñ·³óáõÙ</t>
  </si>
  <si>
    <t>1. Þ»Ýù»ñÇ ·»Õ³ñí»ëï³Ï³Ý Éáõë³íáñáõÙ</t>
  </si>
  <si>
    <t>2. ²ñï³ùÇÝ  Éáõë³íáñáõÃÛ³Ý ó³ÝóÇ ß³Ñ³·áñÍÙ³Ý ¨ å³Ñå³ÝÙ³Ý ³ßË³ï³ÝùÝ»ñ</t>
  </si>
  <si>
    <t>3. ì»ñ³Ï³éáõóÙ³Ý ¨ ½³ñ·³óÙ³Ý »íñáå³Ï³Ý µ³ÝÏÇ ³ç³ÏóáõÃÛ³Ùµ Çñ³Ï³Ý³óíáÕ §ºñ¨³ÝÇ ù³Õ³ù³ÛÇÝ Éáõë³íáñáõÃÛ³Ý¦ ¹ñ³Ù³ßÝáñÑ³ÛÇÝ Íñ³·Çñ (å³ïíÇñ³Ïí³Í ÉÇ³½áñáõÃÛáõÝÝ»ñ)</t>
  </si>
  <si>
    <t>4. ì»ñ³Ï³éáõóÙ³Ý ¨ ½³ñ·³óÙ³Ý »íñáå³Ï³Ý µ³ÝÏÇ ³ç³ÏóáõÃÛ³Ùµ Çñ³Ï³Ý³óíáÕ §ºñ¨³ÝÇ ù³Õ³ù³ÛÇÝ Éáõë³íáñáõÃÛ³Ý¦ Íñ³·Çñ (å³ïíÇñ³Ïí³Í ÉÇ³½áñáõÃÛáõÝÝ»ñ)</t>
  </si>
  <si>
    <t>5. ²ñ¨»ÉÛ³Ý ºíñáå³ÛÇ ¿Ý»ñ·³ËÝ³ÛáÕáõÃÛ³Ý ¨ µÝ³å³Ñå³Ý³Ï³Ý ·áñÍÁÝÏ»ñáõÃÛ³Ý ýáÝ¹Ç ³ç³ÏóáõÃÛ³Ùµ Çñ³Ï³Ý³óíáÕ §ºñ¨³ÝÇ ù³Õ³ù³ÛÇÝ Éáõë³íáñáõÃÛ³Ý¦ ¹ñ³Ù³ßÝáñÑ³ÛÇÝ Íñ³·Çñ (å³ïíÇñ³Ïí³Í ÉÇ³½áñáõÃÛáõÝÝ»ñ)</t>
  </si>
  <si>
    <t>6. ²ñï³ùÇÝ Éáõë³íáñáõÃÛ³Ý ó³ÝóÇ »ÝÃ³Ï³éáõóí³ÍùÝ»ñÇ ½³ñ·³óáõÙ</t>
  </si>
  <si>
    <t>1. Þ»Ýù»ñÇ ¨ ßÇÝáõÃÛáõÝÝ»ñÇ Ñ»ï³½áïÙ³Ý ³ßË³ï³ÝùÝ»ñ</t>
  </si>
  <si>
    <t>1. ´³½Ù³µÝ³Ï³ñ³Ý ß»Ýù»ñÇ Ñ³ñÃ ï³ÝÇùÝ»ñÇ í»ñ³Ýáñá·áõÙ</t>
  </si>
  <si>
    <t>2. ´³½Ù³µÝ³Ï³ñ³Ý ß»Ýù»ñÇ Ã»ù ï³ÝÇùÝ»ñÇ í»ñ³Ýáñá·áõÙ</t>
  </si>
  <si>
    <t>3. ´³Ï³ÛÇÝ ï³ñ³ÍùÝ»ñÇ ¨ Ë³Õ³Ññ³å³ñ³ÏÝ»ñÇ ÑÇÙÝ³Ýáñá·áõÙ áõ å³Ñå³ÝáõÙ</t>
  </si>
  <si>
    <t>4. ´³½Ù³µÝ³Ï³ñ³Ý ß»Ýù»ñÇ µ³ñ»Ï³ñ·Ù³Ý ³ÛÉ ³ßË³ï³ÝùÝ»ñ</t>
  </si>
  <si>
    <t>5. æñ³ÛÇÝ Ï³éáõÛóÝ»ñÇ ß³Ñ³·áñÍáõÙ ¨ å³Ñå³ÝáõÙ</t>
  </si>
  <si>
    <t>6. Î³Ãë³Û³ïÝ»ñÇ  ¨ ·áõÛù»ñÇ å³Ñå³ÝáõÙ</t>
  </si>
  <si>
    <t>7. ìÃ³ñ³ÛÇÝ å³ïß·³ÙµÝ»ñÇ Ýáñá·áõÙ</t>
  </si>
  <si>
    <t>1. ²éáÕç³å³Ñ³Ï³Ý Ï³½Ù³Ï»ñåáõÃÛáõÝÝ»ñÇ Ñ³Ù³ñ µÅßÏ³Ï³Ý ë³ñù³íáñáõÙÝ»ñÇ ¨ ·áõÛùÇ Ó»éùµ»ñáõÙ</t>
  </si>
  <si>
    <t>1. ²éáÕç³å³Ñ³Ï³Ý ûµÛ»ÏïÝ»ñÇ ÑÇÙÝ³Ýáñá·áõÙ</t>
  </si>
  <si>
    <t>2. ¸Åí³ñ³Ù³ïã»ÉÇ Ñ»ï³½áïáõÃÛáõÝÝ»ñÇ Çñ³Ï³Ý³óáõÙ</t>
  </si>
  <si>
    <t>1. êåáñï³ÛÇÝ ÙÇçáó³éáõÙÝ»ñÇ Ï³½Ù³Ï»ñåáõÙ</t>
  </si>
  <si>
    <t>2. Ð³Ý·ëïÇ ·áïÇÝ»ñÇ ¨ ½µáë³Û·ÇÝ»ñÇ Ï³éáõóáõÙ áõ å³Ñå³ÝáõÙ</t>
  </si>
  <si>
    <t>3. Ð»Í³Ýí³Ññ³å³ñ³ÏÇ ß³Ñ³·áñÍáõÙ</t>
  </si>
  <si>
    <t>4. êåáñï³ÛÇÝ ·áïÇÝ»ñÇ ¨ Ù³ñ½³Ï³Ý Ï»ÝïñáÝÝ»ñÇ Ï³éáõóáõÙ áõ å³Ñå³ÝáõÙ</t>
  </si>
  <si>
    <t>1. ¶ñ³¹³ñ³Ý³ÛÇÝ Í³é³ÛáõÃÛáõÝÝ»ñ</t>
  </si>
  <si>
    <t>2. ¶ñ³¹³ñ³ÝÝ»ñÇ Ñ³Ù³ñ ³ÝÑñ³Å»ßï ·áõÛùÇ Ó»éù µ»ñáõÙ</t>
  </si>
  <si>
    <t>1. Â³Ý·³ñ³Ý³ÛÇÝ Í³é³ÛáõÃÛáõÝÝ»ñ ¨ óáõó³Ñ³Ý¹»ëÝ»ñ</t>
  </si>
  <si>
    <t>2. Â³Ý·³ñ³ÝÝ»ñÇ Ýáñá·áõÙ</t>
  </si>
  <si>
    <t>1. Ð³Ù³ÛÝù³ÛÇÝ Ùß³ÏáõÛÃÇ ¨ ³½³ï Å³Ù³ÝóÇ Ï³½Ù³Ï»ñåáõÙ</t>
  </si>
  <si>
    <t>1. Øß³ÏáõÃ³ÛÇÝ ÙÇçáó³éáõÙÝ»ñÇ Çñ³Ï³Ý³óáõÙ</t>
  </si>
  <si>
    <t>2. Î»Ý¹³Ý³µ³Ý³Ï³Ý ³Û·áõ óáõó³¹ñáõÃÛáõÝÝ»ñ</t>
  </si>
  <si>
    <t>1. ºñ³Åßï³ñí»ëïÇ ¨  å³ñ³ñí»ëïÇ Ñ³Ù»ñ·Ý»ñ</t>
  </si>
  <si>
    <t>2. Â³ï»ñ³Ï³Ý Ý»ñÏ³Û³óáõÙÝ»ñ</t>
  </si>
  <si>
    <t>3. Â³ïñáÝÝ»ñÇ ÑÇÙÝ³Ýáñá·áõÙ</t>
  </si>
  <si>
    <t>1. Ðáõß³ñÓ³ÝÝ»ñÇ í»ñ³Ýáñá·áõÙ ¨ å³Ñå³ÝáõÙ</t>
  </si>
  <si>
    <t>1. ºñÇï³ë³ñ¹³Ï³Ý ÙÇçáó³éáõÙÝ»ñÇ Çñ³Ï³Ý³óáõÙ</t>
  </si>
  <si>
    <t>1. ²Ý¹³Ù³ÏóáõÃÛ³Ý í×³ñÝ»ñ</t>
  </si>
  <si>
    <t>1. Ü³Ë³¹åñáó³Ï³Ý  áõëáõóáõÙ</t>
  </si>
  <si>
    <t>2. Ü³Ë³¹åñáó³Ï³Ý áõëáõóÙ³Ý Ï³½Ù³Ï»ñåÙ³Ý Ñ³Ù³ñ ³ÝÑñ³Å»ßï ·áõÛùÇ Ó»éù µ»ñáõÙ</t>
  </si>
  <si>
    <t>3. Ü³Ë³¹åñáó³Ï³Ý ÏñÃáõÃÛáõÝ  (å³ïíÇñ³Ïí³Í ÉÇ³½áñáõÃÛáõÝÝ»ñ)</t>
  </si>
  <si>
    <t>1. Ð³Ýñ³ÏñÃ³Ï³Ý áõëáõóáõÙ</t>
  </si>
  <si>
    <t>1. ²ñï³¹åñáó³Ï³Ý ¹³ëïÇ³ñ³ÏáõÃÛáõÝ</t>
  </si>
  <si>
    <t>2. ²ñï³¹åñáó³Ï³Ý Ï³½Ù³Ï»ñåáõÃÛáõÝÝ»ñÇ Ñ³Ù³ñ ³ÝÑñ³Å»ßï ·áõÛùÇ Ó»éù µ»ñáõÙ</t>
  </si>
  <si>
    <t>3. §Ð³Ïáµ ÎáçáÛ³Ý¦ ÏñÃ³Ñ³Ù³ÉÇñ äà²Î-áõÙ ³ñï³¹åñáó³Ï³Ý ¹³ëïÇ³ñ³ÏáõÃÛ³Ý Ï³½Ù³Ï»ñåáõÙ (å³ïíÇñ³Ïí³Í ÉÇ³½áñáõÃÛáõÝÝ»ñ)</t>
  </si>
  <si>
    <t>4. ºñ³Åßï³Ï³Ý ¨ ³ñí»ëïÇ ¹åñáóÝ»ñáõÙ ³½·³ÛÇÝ É³ñ³ÛÇÝ ¨ ÷áÕ³ÛÇÝ Ýí³·³ñ³ÝÝ»ñÇ ·Íáí áõëáõóáõÙ</t>
  </si>
  <si>
    <t>5. ²ñï³¹åñáó³Ï³Ý Ï³½Ù³Ï»ñåáõÃÛáõÝÝ»ñÇ ÑÇÙÝ³Ýáñá·áõÙ ¨ í»ñ³Ýáñá·áõÙ</t>
  </si>
  <si>
    <t>6. ²ç³ÏóáõÃÛáõÝ ³ñï³¹åñáó³Ï³Ý Ï³½Ù³Ï»ñåáõÃÛáõÝÝ»ñÇÝ</t>
  </si>
  <si>
    <t>1. Ü³Ë³¹åñáó³Ï³Ý Ñ³ëï³ïáõÃÛáõÝÝ»ñÇ Ï³éáõóáõÙ ¨ í»ñ³Ýáñá·áõÙ</t>
  </si>
  <si>
    <t>2. ¸åñáó³Ï³ÝÝ»ñÇ ûÉÇÙåÇ³¹³Ý»ñÇ ¨ ³ÛÉ ÙÇçáó³éáõÙÝ»ñÇ Ï³½Ù³Ï»ñåáõÙ</t>
  </si>
  <si>
    <t>3. ²ï»ëï³íáñÙ³Ý ÙÇçáóáí áñ³Ï³íáñáõÙ ëï³ó³Í áõëáõóÇãÝ»ñÇÝ Ñ³í»É³í×³ñÝ»ñÇ ïñ³Ù³¹ñáõÙ (å³ïíÇñ³Ïí³Í ÉÇ³½áñáõÃÛáõÝÝ»ñ)</t>
  </si>
  <si>
    <t>4. Ð³Ýñ³ÏñÃ³Ï³Ý ÑÇÙÝ³Ï³Ý Íñ³·ñ»ñ Çñ³Ï³Ý³óÝáÕ áõëáõÙÝ³Ï³Ý Ñ³ëï³ïáõÃÛáõÝÝ»ñÇ Ñ»ñÃ³Ï³Ý ³ï»ëï³íáñÙ³Ý »ÝÃ³Ï³ áõëáõóÇãÝ»ñÇ í»ñ³å³ïñ³ëïáõÙ</t>
  </si>
  <si>
    <t>1. Ð³ñ³½³ï ãáõÝ»óáÕ ³ÝÓ³Ýó ÑáõÕ³ñÏ³íáñáõÃÛ³Ý Ï³½Ù³Ï»ñåáõÙ</t>
  </si>
  <si>
    <t>1. ºñ»Ë³ÛÇ Çñ³íáõÝùÝ»ñÇ ¨ ß³Ñ»ñÇ å³ßïå³ÝáõÃÛáõÝ</t>
  </si>
  <si>
    <t>2. ÀÝï³ÝÇùáõÙ »ñ»Ë³ÛÇ ³åñ»Éáõ Çñ³íáõÝùÇ ³å³ÑáíáõÙ</t>
  </si>
  <si>
    <t>1. ºñ¨³Ý ù³Õ³ùáõÙ »ñ»Ë³Ý»ñÇ ¨ ëáóÇ³É³Ï³Ý å³ßïå³ÝáõÃÛ³Ý áÉáñïáõÙ Ý»ñ¹ñí³Í Ýáñ Ñ³Ù³Ï³ñ·Ç ß³ñáõÝ³Ï³Ï³Ý ½³ñ·³óáõÙ ª ³ñ¹ÛáõÝ³í»ï Ï³é³í³ñÙ³Ý Ýå³ï³Ïáí</t>
  </si>
  <si>
    <t>2. ºñ¨³Ý Ñ³Ù³ÛÝùÇ µÝ³ÏÇãÝ»ñÇ Ï»Ýë³Ù³Ï³ñ¹³ÏÇ µ³ñ»É³íÙ³ÝÝ áõÕÕí³Í Ýå³ï³Ï³ÛÇÝ Íñ³·ñ»ñÇ Çñ³Ï³Ý³óáõÙ</t>
  </si>
  <si>
    <t>3. Ð³ë³ñ³Ï³Ï³Ý Ï³½Ù³Ï»ñåáõÃÛáõÝÝ»ñÇÝ ³ç³ÏóáõÃÛáõÝ</t>
  </si>
  <si>
    <t>4. î³ñµ»ñ ëáóÇ³É³Ï³Ý ËÙµ»ñÇ Ñ³Ù³ñ ºñ¨³Ý Ñ³Ù³ÛÝùáõÙ áñ³ÏÛ³É ëáóÇ³É³Ï³Ý Í³é³ÛáõÃÛáõÝÝ»ñÇ Ï³½Ù³Ï»ñåáõÙ</t>
  </si>
  <si>
    <t>5. ´³½Ù³½³í³Ï, »ñÇï³ë³ñ¹ ¨ ³ÛÉ ËÙµ»ñÇÝ å³ïÏ³ÝáÕ ÁÝï³ÝÇùÝ»ñÇÝ ³ç³ÏóáõÃÛáõÝ</t>
  </si>
  <si>
    <t>6. Ð³Ûñ»Ý³¹³ñÓ ¨ ÷³Ëëï³Ï³Ý ÁÝï³ÝÇùÝ»ñÇÝ ³ç³ÏóáõÃÛáõÝ</t>
  </si>
  <si>
    <t>7. ²ñï³Ï³ñ· Çñ³íÇ×³ÏÝ»ñáõÙ ¨ ÝÙ³Ý³ïÇå ³ÛÉ ¹»åù»ñáõÙ ÏÛ³ÝùÇ ¹Åí³ñÇÝ Çñ³íÇ×³ÏÝ»ñáõÙ Ñ³ÛïÝí³Í ³ÝÓ³Ýó ¨ ÁÝï³ÝÇùÇÝ»ñÇÝ ³ç³ÏóáõÃÛáõÝ</t>
  </si>
  <si>
    <t>1. ä»ï³Ï³Ý ÑÇÙÝ³ñÏÝ»ñÇ ¨ Ï³½Ù³Ï»ñåáõÃÛáõÝÝ»ñÇ ³ßË³ïáÕÝ»ñÇ ëáóÇ³É³Ï³Ý ÷³Ã»Ãáí ³å³ÑáíáõÙ (å³ïíÇñ³Ïí³Í ÉÇ³½áñáõÃÛáõÝÝ»ñ)</t>
  </si>
  <si>
    <t>2. ²éáÕçáõÃÛ³Ý ³å³Ñáí³·ñáõÃÛáõÝ</t>
  </si>
  <si>
    <t>-Ð³ïÏ³óáõÙ å³Ñõëï³ÛÇÝ ýáÝ¹Çó ýáÝ¹³ÛÇÝ µÛáõç»</t>
  </si>
  <si>
    <t>Ծանոթություն</t>
  </si>
  <si>
    <t>2023թ կանխատեսված և 2022թ. հաստատված բյուջեի տարբերության վերաբերյալ հիմնավորումներ</t>
  </si>
  <si>
    <t xml:space="preserve">2026 թվական </t>
  </si>
  <si>
    <t>ՀՀ համայնքների 2024-2026թթ. միջնաժամկետ ծախսերի ծրագրերի վարչական և ֆոնդային մասերի տարեկան հատկացումները ըստ` բյուջետային ծախսերի գործառական դասակարգման բաժինների, խմբերի, դասերի և տնտեսագիտական դասակարգման հոդվածների</t>
  </si>
  <si>
    <t>Ð³í»Éí³Í  N 3</t>
  </si>
  <si>
    <t xml:space="preserve">Ð³í»Éí³Í  N 1 </t>
  </si>
  <si>
    <t>Ð³í»Éí³Í  N 2</t>
  </si>
  <si>
    <t>Բանկային ծառ</t>
  </si>
  <si>
    <t>Ջրամատակարարում</t>
  </si>
  <si>
    <t>որից</t>
  </si>
  <si>
    <t>Բնակարանային շինարարության և կոմունալ ծառայություններ (այլ դասերին չպատկանող)</t>
  </si>
  <si>
    <t xml:space="preserve"> -Շենքերի և կառույցների ընթացիկ նորոգում և պահպանում</t>
  </si>
  <si>
    <t>5511</t>
  </si>
  <si>
    <t>4512</t>
  </si>
  <si>
    <t>,</t>
  </si>
  <si>
    <t>8. §Իջևանի քաղաքային կոմունալ ծառայություն¦ Ñ³Ù³ÛÝù³ÛÇÝ ÑÇÙÝ³ñÏÇ å³Ñå³ÝÙ³Ý Í³Ëë»ñ</t>
  </si>
  <si>
    <t>Ջրմուղ-կոյուղու համար այն համայնքներում, որոնք ներառված չեն ջրմուղ-կոյուղու ծառայություններ մատուցող կազմակերպությունների սպասարկման տարածքներում</t>
  </si>
  <si>
    <t>Անշարժ գույքի հարկի աճը պայմանավորված է անշարժ գույքի շուկայական արժեքին մոտարկված կադաստրային արժեքի և ՀՕ 229-ի հոդվածի 1-ին մասի 2-7 կետերով սահմանված դրույքաչափերի փոփոխությամբ , էլեկտրոնային համակարգում անշարժ գույքի հարկերի տվյալների ճշգրտմամբ:</t>
  </si>
  <si>
    <t>Տեղական տուրքերի և վճարների աճը պայմանավորված է գործող տնտեսվարող կազմակերպություների , ծառայություններ մատուցող ֆիզիկական անձանց  փաստացի գործունեության գույքագրմամբ , ,,Տեղական տուրքերի և վճարների մասին ,,ՀՀ օրենքով սահմանված կարգով դրույքաչափերի կիրառմամբ:</t>
  </si>
  <si>
    <t xml:space="preserve">Նվազումը պայմանավորված է վարչական տարածքում շինությունների, օբյեկտների քանդման  աշխատանքների իրականացմամբ,դրույքաչափը սահմանված է ,,Տեղական տուրքերի և վճարների մասին ,,ՀՀ օրենքով սահմանված կարգով </t>
  </si>
  <si>
    <t xml:space="preserve">Աճը պայմանավորված է համայնքում գործող  ոգելից և ալկոհոլային խմիչքների, ծխախոտի արտադրանքի վաճառքի օբյեկտների թվի գույքագրման փաստացի արդյունքներով  , դրույքաչափերը սահմանված են ,,Տեղական տուրքերի և վճարների մասին ,,ՀՀ օրենքով սահմանված կարգով ; </t>
  </si>
  <si>
    <t>Պայմանավորված է համայնքի վարչական տարածքում հանրային սննդի, շահումով խաղերի , բաղնիքների (սաունաների )  ժամը 24.00 հետո ծառայություն մատուցող   օբյեկտների նվազմամբ , դրույքաչափերը սահմանված են ,,Տեղական տուրքերի և վճարների մասին ,,ՀՀ օրենքով սահմանված կարգով:</t>
  </si>
  <si>
    <t>Աճը պայմանավորված է համայնքի վարչական տարածքում հանրային սննդի կազմակերպման և իրացման   օբյեկտների ավելացմամբ , դրույքաչափերը սահմանված են ,,Տեղական տուրքերի և վճարների մասին ,,ՀՀ օրենքով սահմանված կարգով:</t>
  </si>
  <si>
    <t>Աճը պայմանավորված է համայնքի վարչական տարածքում արտաքին գովազդի թույլտվություն ստացող կազմակերպությունների օգտագործվող գովազդային վահանակների ավելացմամբ , դրույքաչափերը սահմանված են ,,Տեղական տուրքերի և վճարների մասին ,,ՀՀ օրենքով սահմանված կարգով</t>
  </si>
  <si>
    <t>Պ/Բ ֆինանսական համահարթեցման սկզբունքով տրամադրվող դոտացիան աճել  է համայնքի վարչական տարածքում բնակավայրերի  ելակետային տվյալների և ազգաբնակչությամբ թվաքանակի ճշգրտմամբ:</t>
  </si>
  <si>
    <t xml:space="preserve">Պ/Բ նպատակային հատկացումները իրականցվում են համայնքի վարչական տարածքում գործող արտադպրոցական դաստիարակության ՀՈԱԿ-ներում ազգային նվագարաններով ուսանող  և կրթության ոլորտի ՀՈԱԿ-ում հաճախող սոցիալական որոշ խմբերի 1.5-5 տարեկան կրթության զարգացման  առանձնահատուկ կարիք ունեցող երեխաների թվով: </t>
  </si>
  <si>
    <t xml:space="preserve">Պ/Բ կապիտալ ծախսերի ֆինանսավորման նպատակային հատկացումների / սուբվենցիաներ/ նվազեցումը պայմանավորված է համայնքում սուբվենցիոն ծրագրերի  շրջանակներում իրականացվող շինարարական աշխատանքների, ծառայությունների մատուցման թվաքանակով : Հաշվի առնելով նաև այն հանգամանքը, որ համայնքում անշարժ գույքի շուկայական գնին մոտարկված կադաստրային արժեքները մեկ քմ համար բարձր են ,  չեն իրականացվում անշարժ գույքի օտարումներ, որը և  ազդում է համայնքի զարգացման հնգամյա պլանով և ՏԱՊ-ով նախատեսված սուբվենցիոն ծրագրերի իրականացման վրա՝ համայնքի կողմից սուբվենցիոն ծրագրերի մասնաբաժիններ: </t>
  </si>
  <si>
    <t xml:space="preserve">Աճը պայմանավորված է  առկա վարձակալական պայմանագրերով հաշվեգրված պայմանագրային գումարների պլանավորմամբ՝ հաշվի առնելով  անշարժ գույքի կադաստրային արժեքների փոփոխությունները և դրույքաչափերը՝ համաձայն ՀՕ 229-ի հոդվածի 1-ին մասի 2-7 կետերի և   պլանավորվող տարվա սկզբի դրությամբ կուտակվելիք ապառքների փոփոխության (մարման և/կամ նոր ապառքների առաջացման) դինամիկայով: </t>
  </si>
  <si>
    <t>Տնօրինության և օգտագործման տակ գտնվող հողերը հատկացնելու, հետ վերցնելու և վարձակալության տրամադրելու դեպքերում անհրաժեշտ փաստաթղթերի (փաթեթի) նախապատրաստման համար  սահմանված տեղական վճարներում փոփոխություններ համարյա չկան:</t>
  </si>
  <si>
    <t>Աղբահանության վճար վճարողների համար աղբահանության աշխատանքները կազմակերպելու համար տեղական վճարների աճը պայմանավորված է նոր տնտեսվարող սուբյեկտների հետ պայմանագրերի կնքմամբ, մատուցված վճարովի ծառայությունների ավելացմամբ:</t>
  </si>
  <si>
    <t>Համայնքի բյուջեի վարչական մասը աճել  է ելակետային տվյալների ճշգրտումների /կադաստրային արժեքների , ՃՈ կողմից տրամադրված տվյալների փոփոխություն, տեղական տուրքեր և վճարներ վճարող տնտեսվարող կազմակերպությունների և ֆիզիկական անձանց գույքագրում / ,  ինչպես նաև  համահարթեցման սկզբունքով տրամադրվող դոտացիայի թվի մեծացմամբ:</t>
  </si>
  <si>
    <t>2024 թվականի համար պլանավորվել է համաձայն ՀՀ,, Բյուջետային համակարգի մասին ,, ՀՀ օրենքի 31-րդ հոդվածի կետերին ու դրույթներին համապատասխան՝ ներառելով նաև   համայնքի վարչական տարածքում գտնվող շենքերի և շինությունների գույքահարկի և հողի հարկի  ապառքների ,հարկային օրենսդրությամբ հաշվարկված տույժերն և տուգանքները՝ հաշվի առնելով  դրանց մարման իրատեսական հնարավորությունը:</t>
  </si>
  <si>
    <t>Փոխադրամիջոցների գույքահարկի /այլ գույքային հարկեր/ աճը պայմանավորված է ՀՕ 244-ի հոդվածի 1-8 կետերով սահմանված դրույքաչափերի փոփոխությամբ , ՀՕ-245 հոդվածի համապատասխան կետերի կիրառմամբ, էլեկտրոնային համակարգում փոխադրամիջոցների գույքային  հարկերի տվյալների ճշգրտմամբ,  բնակավայրերում առկա փոխադրամիջոցների թվաքանակի  ավելացմամբ :</t>
  </si>
  <si>
    <t xml:space="preserve">Ավելացումը  պայմանավորված է  բնակավայրում  շինությունների շինարարական աշխատանքների իրականացմամբ,դրույքաչափը սահմանված է ,,Տեղական տուրքերի և վճարների մասին ,,ՀՀ օրենքով սահմանված կարգով </t>
  </si>
  <si>
    <t xml:space="preserve">Ավելացումը պայմանավորված է վարչական տարածքում շինությունների վերակառուցման և արդիականացման  աշխատանքների  իրականացմամբ,դրույքաչափը սահմանված է ,,Տեղական տուրքերի և վճարների մասին ,,ՀՀ օրենքով սահմանված կարգով </t>
  </si>
  <si>
    <t>դրույքաչափը սահմանված է ,,Տեղական տուրքերի և վճարների մասին ,,ՀՀ օրենքով սահմանված կարգով,</t>
  </si>
  <si>
    <t xml:space="preserve"> դրույքաչափը սահմանված է ,,Տեղական տուրքերի և վճարների մասին ,,ՀՀ օրենքով սահմանված կարգով </t>
  </si>
  <si>
    <t xml:space="preserve">դրույքաչափը ,,Տեղական տուրքերի և վճարների մասին ,,ՀՀ օրենքով սահմանված կարգով,2023 թվականի նկատմամբ </t>
  </si>
  <si>
    <t xml:space="preserve">, դրույքաչափերը սահմանված են ,,Տեղական տուրքերի և վճարների մասին ,,ՀՀ օրենքով սահմանված կարգով: </t>
  </si>
  <si>
    <t xml:space="preserve"> համայնքի վարչական տարածքում ,,Իջևան,, խորհրդանիշը   ( անվանում  ), որպես օրենքով գրանցված ապրանքային նշան , ծառայություն մատուցող, աշխատանքներ կատարող և ապրանք արտադրող կազմակերպությունը մեկն է , դրույքաչափերը սահմանված են ,,Տեղական տուրքերի և վճարների մասին ,,ՀՀ օրենքով սահմանված կարգով:</t>
  </si>
  <si>
    <t>Հաշվի առնելով  վերջին երեք տարիների ընթացքում գանձված փաստացի գումարները։</t>
  </si>
  <si>
    <t>Կազմակերպվող մրցույթներն և աճուրդները մնացել է անփոփոխ 2023թ նկատմամբ:</t>
  </si>
  <si>
    <t>Աճը պայմանավորված է համայնքի երկու բնակավայրեր ներառված չեն ջրմուղ-կոյուղու ծառայություններ մատուցող կազմակերպությունների սպասարկման տարածքներում</t>
  </si>
  <si>
    <t xml:space="preserve">Նվազումը պայմանավորված է ,   օրենքով սահմանված կարգով արտոնություններից օգտվողների թիվն ու դրան համապատասխան հաշվեգրված վճարները, ինչպես նաև տեղի է ունեցել տարանջատում համայնքում մուտքագրվող ծնողական վճարների </t>
  </si>
  <si>
    <t>Աճը պայմանավորված է համայնքի  բյուջե մուտքագրվող ծնողական վճարների  տարանջատումից</t>
  </si>
  <si>
    <t>Ընդհանուր բնույթի ծառայություններ գործառնական ոլորտի ծախսերը վերաբերում են համայնքապետարանի ՝ որպես կառավարչական հիմնարկ, գործունեությանը և հիմնարկի պահպանման ծախսերին: Մենաշնորհային կազմակերպությունների կողմից  ապրանքների կամ ծառայությունների ձեռքբերման համար գները պլանավորվել են  Հանրային ծառայությունները  կարգավորող հանձնաժողովների  կողմից սահմանված սակագների հիման վրա, եթե մատակարարված ապրանքի կամ մատուցված ծառայության ձեռքբերման համար առկա են եղել նախորդ տարիներից շարունակվող (գործող) պայմանագրեր, ապա պայմանագրային գները  գործելու են նաև 2024 թվականի բյուջետային տարում,   եթե 2023 թվականի չեն եղել գործող պայմանագրեր, ապա ապրանքների մատակարարման և ծառայությունների մատուցման պայմանագրային գները պլանավորվել են 2023 թվականի գնման ընթացակարգերով , գնումների պլանով փաստացի ձեռք բերման գներով, իսկ փաստացի գնումներ չլինելու դեպքում, պլանավորվել են ծախսերը շուկայական արժեքներին մոտարկված գներով: Ծախսերի ծրագրում համայնքի ղեկավարի, նրա աշխատակազմի աշխատանքի վարձատրության չափերը որոշվել են  համայնքի ղեկավարը ղեկավարվում է «Տեղական ինքնակառավարման մասին» ՀՀ օրենքի 28-րդ և 34-րդ հոդվածների դրույթներով :</t>
  </si>
  <si>
    <t xml:space="preserve"> Դրույքաչափերի փոփոխմամբ պայմանավորված՝ աճել են  խրախուսումները, համաքային ծառայողների դասային աստիճանի և լրացուցիչ աշխատանքի համար տրվող հավելավճարներն ու լրավճարները:  </t>
  </si>
  <si>
    <t>2024-2026թթ. միջնաժամկետ ծախսերի ծրագրերի պակասուրդի (դեֆիցիտի) ֆինանսավոումն  ըստ աղբյուրների  պլանավորված չէ տարեսկզբի ազատ մնացորդները 2024 թվականի համար, 2024 թվականի հունվար ամսվա ընթացքում կլինի համայնքի բյուջեի առաջին փոփոխությունը՝ վարչական և ֆոնդային մասերում տարեսկզբի ազատ մնացորդների լրացմամբ՝</t>
  </si>
  <si>
    <t xml:space="preserve">Կապի ծառայության ձեռքբերման համար գները սահմանվել են  համապատասխան կարգավորող մարմինների կողմից: </t>
  </si>
  <si>
    <t xml:space="preserve">Համայնքի կողմից կատարվում են սոցիալապես  անապահով ընտանիքներին աջակցություններ`, ավագանու համապատասխան  որոշմամբ </t>
  </si>
  <si>
    <t>նվազեցվել է տնտեսումների հաշվին</t>
  </si>
  <si>
    <t>ներկայացուցչական և այլ  ծառայությունների գծով  ծախսերը պլանավորվել են՝ նախորդ երեք բյուջետային տարիների ժամանակահատվածում իրականացված  համանուն ծախսերի վերլուծությունից ելնելով</t>
  </si>
  <si>
    <t xml:space="preserve"> Համայնքի վարչական տարածքում  գործում  է հոգեհանգստի / հրաժեշտի ծիսակատարության ծառայությունների իրականացման կազմակերպություններ , սահմանափակման ենթակա ծառայության  և գրանցված մարդատար տաքսու ծառայություններ իրականացնող օբյեկտներ,   դրույքաչափեր  սահմանվել է ,,Տեղական տուրքերի և վճարների մասին ,,ՀՀ օրենքով սահմանված կարգով: :</t>
  </si>
  <si>
    <t>ä»ï³Ï³Ý µÛáõç»Çó ïñ³Ù³¹ñíáÕ այլ Ýå³ï³Ï³ÛÇÝ Ñ³ïÏ³óáõÙÝ»ñ</t>
  </si>
  <si>
    <t xml:space="preserve">Միջնաժամկետ ծախսային ծրագիր 2024–2026 թթ․ ժամանակահատվածի համար </t>
  </si>
  <si>
    <t>հ/հ</t>
  </si>
  <si>
    <t xml:space="preserve">կատարվող աշխատանքների կամ մատուցվող ծառայությունների անվանումները </t>
  </si>
  <si>
    <t>կատարվող աշխատանքների կամ մատուցվող ծառայությունների իրականացման տարին</t>
  </si>
  <si>
    <t>ֆինանսավորման աղբյուրը</t>
  </si>
  <si>
    <t xml:space="preserve">ֆինանսավորման չափաբաժինները </t>
  </si>
  <si>
    <t>ֆինանսավորման ընդհանուր գումարը</t>
  </si>
  <si>
    <t>Ընդամենը՝ ֆինանսավորում</t>
  </si>
  <si>
    <t>տնտեսագիտական հոդված</t>
  </si>
  <si>
    <t xml:space="preserve">գործառնական ոլորտ </t>
  </si>
  <si>
    <t>համայնքի բյուջե</t>
  </si>
  <si>
    <t>պետական բյուջե</t>
  </si>
  <si>
    <t>ֆինանսավորող կազմակերպություններ</t>
  </si>
  <si>
    <t>Իջևան համայնքի Իջևան քաղաքի Երիտասարդական թիվ 61 հասցեում գտնվող պահեստի շենքի հիմնանորոգում</t>
  </si>
  <si>
    <t>v</t>
  </si>
  <si>
    <t>01-01-01</t>
  </si>
  <si>
    <t>Իջևան համայնքի Իջևան քաղաքի համայնքապետարանի կարիքների համար` համայնքապետարանի շենքի ետնամասում գտնվող մասնաշենքի հիմնանորոգում</t>
  </si>
  <si>
    <t>Տավուշի մարզի Այգեհովիտի համայնքապետարանի վերանորոգում</t>
  </si>
  <si>
    <t>Բլբուլյան Այգեստան խաչմերուկից մինչև Այգեստան Ասլանյան խաչմերուկի ասֆ</t>
  </si>
  <si>
    <t>04-05-01</t>
  </si>
  <si>
    <t>Գետահովիտ բնակավայրի 6-րդ փողոցի ասֆալտապատում</t>
  </si>
  <si>
    <t>Այգեհովիտ բնակավայրի գյուղամիջյան ճանապարհի ասֆալտապատում</t>
  </si>
  <si>
    <t>Ազատամուտ բնակավայրի առաջին փողոցի և Ս.ափինյան փողոց</t>
  </si>
  <si>
    <t>Սպանդարյան փողոցի ճանապարհից 9, 10 շենքերի բակեր ասֆալտապատում</t>
  </si>
  <si>
    <t>Իջևան համ աբովյան և Վալանսի փողոցների /գետափնյա / ասֆալտապատում</t>
  </si>
  <si>
    <t>Իջևան համ քաղաքային զբոսայգու քայլուղիների սալիկապատում</t>
  </si>
  <si>
    <t xml:space="preserve">Իջևան համ  զբոսայգում գտնվող լճի հիմնանորոգում </t>
  </si>
  <si>
    <t>Իջևան համ շատրվանների հիմնանորոգում և նոր սարքավորումների տեղադրում</t>
  </si>
  <si>
    <t>Իջևան քաղաքիի Բլբուլյան փողոցի ասֆալտապատ հատվածից դեպի թիվ 3 քաղաքային գերեզմանատուն տանող ճանապարհի ասֆալտապատում</t>
  </si>
  <si>
    <t>Ծաղկավան բնակավայրի գյուղամիջից դեպի նոր գերեզմաններ տանող ճանապարհի սալարկում</t>
  </si>
  <si>
    <t>Մետաղագործների փողոց՝ դեպի սեփական տներ տանող հիմնական ճանապարհի սալարկում</t>
  </si>
  <si>
    <t>՝</t>
  </si>
  <si>
    <t xml:space="preserve">Մետաղագործների 9 հարկանիներից սեփական տներ տանող ճանապարհի սալարկում </t>
  </si>
  <si>
    <t>Բերքաբեր բնակավայրի մանկապարտեզ տանող ճանապարհի սալարկում</t>
  </si>
  <si>
    <t>Կիրանց բնակավայրի գյուղամիջից դպրոց տանող ճանապարհի սալարկում</t>
  </si>
  <si>
    <t>Երիտասարդական փողոցի թիվ 61 հասցեում գտնվող պահեստի հարակից տարածքի ասֆալտապատում</t>
  </si>
  <si>
    <t>Իջևանի համայնքապետարանի շենքի հետնամասի  ասֆալտապատում</t>
  </si>
  <si>
    <t>Մետաղագործների փողոց՝ դեպի սեփական տներ տանող հիմնական ճանապարհի ասֆալտապատում</t>
  </si>
  <si>
    <t xml:space="preserve">Թուխիկյան փողոցի ասֆալտապատում </t>
  </si>
  <si>
    <t>Սայաթ-Նովա փողոցի ասֆալտապատում</t>
  </si>
  <si>
    <t>Տերյան փողոցի տուֆ քարով սալիկապատում</t>
  </si>
  <si>
    <t>Երևանյան փողոցի 3-րդ նրբանցքի սալիկապատում</t>
  </si>
  <si>
    <t>Հ. Ղալումյան փողոցի սալիկապատում</t>
  </si>
  <si>
    <t>Այգեստան փողոցից դեպի Ասլանյան փողոց միացնեղ և հարակից նրբանցքի սալիկապատում</t>
  </si>
  <si>
    <t>Վազաշեն բնակավայրի տուֆ քարով սալիկապատում</t>
  </si>
  <si>
    <t>Խաշթառակի եկեղեցի տանող ճանապարհի սալիկապատում</t>
  </si>
  <si>
    <t>Սպանդարյան 1 և 2 բազմաբնակարան շենքերի բակերի բակերի բարեկարգում, սալարկում</t>
  </si>
  <si>
    <t>Սևքար բնակավայրի գյուղամիջյան ճանապարհի շարունակություն սալիկապատում</t>
  </si>
  <si>
    <t>Իջևան համ Բլբուլյան 86 շենքի էներգաարդյունավետարդիականացում</t>
  </si>
  <si>
    <t>06-06-01</t>
  </si>
  <si>
    <t>Իջևան համ Մետաղագործների 9 շենքի էներգաարդյունավետարդիականացում</t>
  </si>
  <si>
    <t>Իջևան համ Մետաղագործների 10 շենքի էներգաարդյունավետարդիականացում</t>
  </si>
  <si>
    <t>Իջևան համ Մետաղագործների 1 շենքի էներգաարդյունավետարդիականացում</t>
  </si>
  <si>
    <t>06-06-02</t>
  </si>
  <si>
    <t>Իջևան համ Մետաղագործների 8 շենքի էներգաարդյունավետարդիականացում</t>
  </si>
  <si>
    <t>06-06-03</t>
  </si>
  <si>
    <t>Իջևան համ Երիտասարդական 14 շենքի էներգաարդյունավետարդիականացում</t>
  </si>
  <si>
    <t>Իջևան համ Սպանդարյան 1 շենքի էներգաարդյունավետարդիականացում</t>
  </si>
  <si>
    <t>Իջևան համ Սպանդարյան 2 շենքի էներգաարդյունավետարդիականացում</t>
  </si>
  <si>
    <t>Իջևան համ Այգեհովիտ բնակավայրի 45 փող 1 փակ 1 շենքի էներգաարդյունավետ արդիականացում</t>
  </si>
  <si>
    <t>Իջևան համայնքի Իջևան քաղաքի Անկախության փողոցի հ.21 շենքի տանիքի հիմնանորոգում</t>
  </si>
  <si>
    <t>Իջևան համայնքի Իջևան քաղաքի Անկախության փողոցի հ.19 շենքի տանիքի հիմնանորոգում</t>
  </si>
  <si>
    <t>Իջևան համայնքի Իջևան քաղաքի Անկախության փողոցի հ.17 շենքի տանիքի հիմնանորոգում</t>
  </si>
  <si>
    <t>Իջևան համայնքի Իջևան քաղաքի Մայիսի 28 փողոցի հ.41 շենքի տանիքի հիմնանորոգում</t>
  </si>
  <si>
    <t>Իջևան համայնքի Իջևան քաղաքի Բլբուլյան փողոցի հ.79 շենքի տանիքի հիմնանորոգում</t>
  </si>
  <si>
    <t>Իջևան համայնքի Իջևան քաղաքի Բլբուլյան փողոցի հ.73 շենքի տանիքի հիմնանորոգում</t>
  </si>
  <si>
    <t>Իջևան համայնքի Այգեհովիտ բնակավայրի Կայան Ավան N4 բազմաբնակարան շենքի տանիքի հիմնանորոգում</t>
  </si>
  <si>
    <t>ԻՋԵՎԱՆ ՀԱՄԱՅՆՔԻ ՂԵԿԱՎԱՐ                                       Ա.ՃԱՂԱՐՅԱՆ</t>
  </si>
  <si>
    <t>ԸՆԴԱՄԵՆԸ</t>
  </si>
  <si>
    <t>2025թ կանխատեսված և 2024թ. հաստատված բյուջեի տարբերության վերաբերյալ հիմնավորումներ</t>
  </si>
  <si>
    <t xml:space="preserve">2027 թվական </t>
  </si>
  <si>
    <t xml:space="preserve">                                                                                                                                                                                                                                                                                                                                                                                                                                                                                                                                                                                                                                                                                                                                                                                                                                                                                                                                                                                                                                                                                                                                                                                                                                                                                                                                                                                                                                                                                                                                                                                                                                                                                                                                                                                                                                                                                                                                                                                                                                                                                                                                                                                                                                                                                                                                                                                                                                                                                                                                                                                                                                                                                                                                                                                                                                                                                                                                                                                                                                                                                                                                                                                                                                                                                                                                                                                                                             </t>
  </si>
  <si>
    <t xml:space="preserve">Միջնաժամկետ ծախսային ծրագիր 2025–2027թթ․ ժամանակահատվածի համար </t>
  </si>
  <si>
    <t>Նավթամթերք և բնական գազ</t>
  </si>
  <si>
    <t xml:space="preserve"> </t>
  </si>
  <si>
    <t>55134</t>
  </si>
  <si>
    <t>X</t>
  </si>
  <si>
    <t xml:space="preserve">                                          </t>
  </si>
  <si>
    <t>2024 փաստացի</t>
  </si>
  <si>
    <t xml:space="preserve">2025 հաստատված </t>
  </si>
  <si>
    <t xml:space="preserve"> 2026թ կանխատեսված և 2025թ. հաստատված բյուջեի տարբերություն</t>
  </si>
  <si>
    <t xml:space="preserve">2027թվական </t>
  </si>
  <si>
    <t xml:space="preserve">2028 թվական </t>
  </si>
  <si>
    <t>2026թ կանխատեսված և 2025թ. հաստատված բյուջեի տարբերության վերաբերյալ հիմնավորումներ</t>
  </si>
  <si>
    <t xml:space="preserve">2026թվական </t>
  </si>
  <si>
    <t xml:space="preserve">2028թվական </t>
  </si>
  <si>
    <t>ՀՀ համայնքների միջնաժամկետ ծախսերի ծրագրի 2026-2028թթ. վարչական և ֆոնդային մասերի եկամուտները` ըստ ձևավորման աղբյուրների</t>
  </si>
  <si>
    <t xml:space="preserve">ՀՀ համայնքների 2026-2028թթ. միջնաժամկետ ծախսերի ծրագրերի պակացուրդի (դեֆիցիտի) ֆինանսավորումը ըստ աղբյուրների                                                </t>
  </si>
  <si>
    <t>2024փաստացի</t>
  </si>
  <si>
    <t xml:space="preserve">      </t>
  </si>
  <si>
    <t>1. §Իջ¨³ÝÇ ¿Ý»ñ·³³ñ¹ÛáõÝ³í»ïáõÃÛ³Ý¦ Íñ³·ñÇ Ñ³Ù³ýÇÝ³Ýë³íáñáõÙ</t>
  </si>
  <si>
    <t>Համայնքային զարգացում</t>
  </si>
  <si>
    <t>2. ÆÝùÝ³Ï³Ù Ï³éáõÛóÝ»ñÇ ù³Ý¹áõÙ</t>
  </si>
  <si>
    <t>3. âáññáñ¹ ³ëïÇ×³ÝÇ íÃ³ñ³ÛÇÝ ß»Ýù»ñÇ ù³Ý¹Ù³Ý Ñ»ï¨³Ýùáí µÝ³Ïï³ñ³ÍáõÃÛáõÝÝ»ñÇó ½ñÏí³Í µÝ³ÏÇãÝ»ñÇ ÏáÕÙÇó í³ñÓ³Ï³É³Í µÝ³Ï³ñ³ÝÝ»ñÇ ÷áËÑ³ïáõóáõÙ</t>
  </si>
  <si>
    <t>նվազել է 2025թ,բյուջետային տարում օտարված մեքենաների հետևանքով: Բյուջետային տարվա ընթացքում ապահովագրվում են համայնքապետարանի հաշվեկշռում գտնվող բոլոր մեքենանաները:</t>
  </si>
  <si>
    <t>Տնտեսագիտական հոդվածի նվազեցումը  պայմանավորված է համայնքապետարանի հաշվեկշռում գտնվող մեքենա- մեխանիզմների օտարումով</t>
  </si>
  <si>
    <t xml:space="preserve">նվազել է 2025թ,բյուջետային տարում օտարված մեքենաների հետևանքով: </t>
  </si>
  <si>
    <t>Նախկինում մանկապարտեզների համար գրասենյակային նյութերի ձեռք բերման ծախսերը կատարվել է այս գործառնական դասակարգմամբ այժմ  կատարվել է  համապատասխսն ուղղում</t>
  </si>
  <si>
    <t>Վարչական և համակարգչային ծառայությունները աճել են՝ ամսեկան համակարգչային սպասարկումներ ու ծառայություններ իրականացնող  կազմակերպությեւնների հետ կնքված պայմանագրերի հիման վրա՝ (ԻՐՏԵԿ, ՀԿՏՀ, ,անշարժ գույքի հաշվառման էլեկտրոնային ծրագրեր) ծառայության գների փոփոխություններով:</t>
  </si>
  <si>
    <t xml:space="preserve">Պարտադիր վճարները նվազել են  են ՝  համայնքապետարանի կողմից հայցադիմումների  համար վճարվող պետական տուրքերը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</si>
</sst>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_(* #,##0.00_);_(* \(#,##0.00\);_(* &quot;-&quot;??_);_(@_)"/>
    <numFmt numFmtId="165" formatCode="#,##0.0\ ;\(#,##0.0\)"/>
    <numFmt numFmtId="166" formatCode="#,##0.00&quot;  &quot;;[Red]\-#,##0.00&quot;  &quot;"/>
    <numFmt numFmtId="167" formatCode="#,##0.0"/>
    <numFmt numFmtId="168" formatCode="#,##0.0&quot;  &quot;;[Red]\-#,##0.0&quot;  &quot;"/>
  </numFmts>
  <fonts count="37">
    <font>
      <sz val="8"/>
      <name val="Arial Armenian"/>
    </font>
    <font>
      <sz val="10"/>
      <name val="Arial"/>
      <family val="2"/>
      <charset val="204"/>
    </font>
    <font>
      <sz val="8"/>
      <name val="Arial Armenian"/>
      <family val="2"/>
    </font>
    <font>
      <sz val="12"/>
      <name val="Arial Armenian"/>
      <family val="2"/>
    </font>
    <font>
      <sz val="10"/>
      <name val="Arial"/>
      <family val="2"/>
    </font>
    <font>
      <sz val="8"/>
      <name val="Arial LatArm"/>
      <family val="2"/>
    </font>
    <font>
      <b/>
      <sz val="8"/>
      <name val="Arial LatArm"/>
      <family val="2"/>
    </font>
    <font>
      <sz val="12"/>
      <name val="Arial LatArm"/>
      <family val="2"/>
    </font>
    <font>
      <b/>
      <i/>
      <sz val="8"/>
      <name val="Arial LatArm"/>
      <family val="2"/>
    </font>
    <font>
      <i/>
      <sz val="8"/>
      <name val="Arial LatArm"/>
      <family val="2"/>
    </font>
    <font>
      <sz val="8"/>
      <name val="Arial Armenian"/>
      <family val="2"/>
    </font>
    <font>
      <sz val="10"/>
      <name val="Arial LatArm"/>
      <family val="2"/>
    </font>
    <font>
      <sz val="8"/>
      <name val="Arial Armenian"/>
      <family val="2"/>
    </font>
    <font>
      <sz val="8"/>
      <color indexed="8"/>
      <name val="Arial Armenian"/>
      <family val="2"/>
    </font>
    <font>
      <b/>
      <sz val="9"/>
      <color indexed="81"/>
      <name val="Tahoma"/>
      <family val="2"/>
    </font>
    <font>
      <sz val="9"/>
      <color indexed="81"/>
      <name val="Tahoma"/>
      <family val="2"/>
    </font>
    <font>
      <i/>
      <sz val="8"/>
      <name val="Arial Armenian"/>
      <family val="2"/>
    </font>
    <font>
      <b/>
      <i/>
      <sz val="8"/>
      <name val="Arial Armenian"/>
      <family val="2"/>
    </font>
    <font>
      <b/>
      <sz val="8"/>
      <name val="Arial Armenian"/>
      <family val="2"/>
    </font>
    <font>
      <sz val="10"/>
      <name val="Arial Armenian"/>
      <family val="2"/>
    </font>
    <font>
      <sz val="10"/>
      <color indexed="8"/>
      <name val="Arial Armenian"/>
      <family val="2"/>
    </font>
    <font>
      <b/>
      <sz val="10"/>
      <name val="Arial Armenian"/>
      <family val="2"/>
    </font>
    <font>
      <b/>
      <sz val="10"/>
      <color indexed="8"/>
      <name val="Arial Armenian"/>
      <family val="2"/>
    </font>
    <font>
      <b/>
      <sz val="11"/>
      <name val="Arial Armenian"/>
      <family val="2"/>
    </font>
    <font>
      <b/>
      <sz val="11"/>
      <color indexed="8"/>
      <name val="Arial Armenian"/>
      <family val="2"/>
    </font>
    <font>
      <b/>
      <sz val="8"/>
      <color rgb="FFFF0000"/>
      <name val="Arial LatArm"/>
      <family val="2"/>
    </font>
    <font>
      <b/>
      <sz val="14"/>
      <color theme="1"/>
      <name val="Calibri"/>
      <family val="2"/>
      <charset val="204"/>
      <scheme val="minor"/>
    </font>
    <font>
      <sz val="8"/>
      <color theme="4"/>
      <name val="Arial Armenian"/>
      <charset val="204"/>
    </font>
    <font>
      <sz val="8"/>
      <color theme="4"/>
      <name val="Arial LatArm"/>
      <family val="2"/>
      <charset val="204"/>
    </font>
    <font>
      <b/>
      <sz val="8"/>
      <color theme="4"/>
      <name val="Arial LatArm"/>
      <family val="2"/>
      <charset val="204"/>
    </font>
    <font>
      <b/>
      <sz val="10"/>
      <name val="Arial LatArm"/>
      <family val="2"/>
    </font>
    <font>
      <b/>
      <sz val="8"/>
      <name val="Arial LatArm"/>
      <family val="2"/>
      <charset val="204"/>
    </font>
    <font>
      <b/>
      <i/>
      <sz val="8"/>
      <name val="Arial LatArm"/>
      <family val="2"/>
      <charset val="204"/>
    </font>
    <font>
      <b/>
      <sz val="8"/>
      <name val="Arial Armenian"/>
      <charset val="204"/>
    </font>
    <font>
      <sz val="8"/>
      <color theme="1"/>
      <name val="Arial LatArm"/>
      <family val="2"/>
      <charset val="204"/>
    </font>
    <font>
      <b/>
      <sz val="8"/>
      <color theme="1"/>
      <name val="Arial LatArm"/>
      <family val="2"/>
      <charset val="204"/>
    </font>
    <font>
      <sz val="8"/>
      <color theme="1"/>
      <name val="Arial Armenian"/>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s>
  <cellStyleXfs count="10">
    <xf numFmtId="0" fontId="0" fillId="0" borderId="0"/>
    <xf numFmtId="164" fontId="4" fillId="0" borderId="0" applyFont="0" applyFill="0" applyBorder="0" applyAlignment="0" applyProtection="0"/>
    <xf numFmtId="43" fontId="4" fillId="0" borderId="0" applyFont="0" applyFill="0" applyBorder="0" applyAlignment="0" applyProtection="0"/>
    <xf numFmtId="0" fontId="11" fillId="0" borderId="28" applyNumberFormat="0" applyFill="0" applyProtection="0">
      <alignment horizontal="left" vertical="center" wrapText="1"/>
    </xf>
    <xf numFmtId="0" fontId="4" fillId="0" borderId="0"/>
    <xf numFmtId="4" fontId="11" fillId="0" borderId="28" applyFill="0" applyProtection="0">
      <alignment horizontal="right" vertical="center"/>
    </xf>
    <xf numFmtId="0" fontId="12" fillId="0" borderId="0"/>
    <xf numFmtId="0" fontId="2" fillId="0" borderId="0"/>
    <xf numFmtId="166" fontId="1" fillId="0" borderId="0" applyFont="0" applyFill="0" applyProtection="0"/>
    <xf numFmtId="166" fontId="1" fillId="0" borderId="0" applyFont="0" applyFill="0" applyProtection="0"/>
  </cellStyleXfs>
  <cellXfs count="329">
    <xf numFmtId="0" fontId="0" fillId="0" borderId="0" xfId="0"/>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3" xfId="0" applyNumberFormat="1" applyFont="1" applyBorder="1" applyAlignment="1">
      <alignment horizontal="center" vertical="center"/>
    </xf>
    <xf numFmtId="0" fontId="5" fillId="0" borderId="3" xfId="0" applyFont="1" applyBorder="1" applyAlignment="1">
      <alignment horizontal="center" vertical="top"/>
    </xf>
    <xf numFmtId="0" fontId="5" fillId="0" borderId="1" xfId="0" applyFont="1" applyBorder="1" applyAlignment="1">
      <alignment horizontal="left" vertical="top" wrapText="1"/>
    </xf>
    <xf numFmtId="0" fontId="5" fillId="0" borderId="1"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165" fontId="5" fillId="0" borderId="0" xfId="0" applyNumberFormat="1" applyFont="1" applyAlignment="1">
      <alignment horizontal="right" vertical="top"/>
    </xf>
    <xf numFmtId="165" fontId="5" fillId="0" borderId="0" xfId="0" applyNumberFormat="1" applyFont="1" applyAlignment="1">
      <alignment horizontal="right" vertical="center"/>
    </xf>
    <xf numFmtId="0" fontId="8" fillId="0" borderId="1" xfId="0" applyFont="1" applyBorder="1" applyAlignment="1">
      <alignment horizontal="left" vertical="center" wrapText="1"/>
    </xf>
    <xf numFmtId="0" fontId="9" fillId="0" borderId="1" xfId="0" applyFont="1" applyBorder="1" applyAlignment="1">
      <alignment horizontal="left" vertical="top" wrapText="1"/>
    </xf>
    <xf numFmtId="0" fontId="9" fillId="0" borderId="5" xfId="0" applyFont="1" applyBorder="1" applyAlignment="1">
      <alignment horizontal="left" vertical="top" wrapText="1"/>
    </xf>
    <xf numFmtId="165" fontId="7" fillId="0" borderId="0" xfId="0" applyNumberFormat="1" applyFont="1" applyAlignment="1">
      <alignment horizontal="right" vertical="center"/>
    </xf>
    <xf numFmtId="165" fontId="3" fillId="0" borderId="0" xfId="0" applyNumberFormat="1" applyFont="1" applyAlignment="1">
      <alignment vertical="center"/>
    </xf>
    <xf numFmtId="167" fontId="6" fillId="3"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165" fontId="8" fillId="3" borderId="1" xfId="0" applyNumberFormat="1" applyFont="1" applyFill="1" applyBorder="1" applyAlignment="1">
      <alignment horizontal="left" vertical="center" wrapText="1"/>
    </xf>
    <xf numFmtId="167" fontId="8" fillId="3" borderId="1"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165" fontId="0" fillId="3" borderId="0" xfId="0" applyNumberFormat="1" applyFill="1" applyAlignment="1">
      <alignment horizontal="right" vertical="top"/>
    </xf>
    <xf numFmtId="165" fontId="0" fillId="3" borderId="0" xfId="0" applyNumberFormat="1" applyFill="1" applyAlignment="1">
      <alignment horizontal="center" vertical="top"/>
    </xf>
    <xf numFmtId="165" fontId="5" fillId="3" borderId="0" xfId="0" applyNumberFormat="1" applyFont="1" applyFill="1" applyAlignment="1">
      <alignment horizontal="right" vertical="top"/>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top"/>
    </xf>
    <xf numFmtId="165" fontId="5" fillId="3" borderId="1" xfId="0" applyNumberFormat="1" applyFont="1" applyFill="1" applyBorder="1" applyAlignment="1">
      <alignment horizontal="right" vertical="center"/>
    </xf>
    <xf numFmtId="167" fontId="5" fillId="3" borderId="5" xfId="0" applyNumberFormat="1" applyFont="1" applyFill="1" applyBorder="1" applyAlignment="1">
      <alignment horizontal="center" vertical="center"/>
    </xf>
    <xf numFmtId="0" fontId="2" fillId="0" borderId="6"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168" fontId="8" fillId="0" borderId="1" xfId="8" applyNumberFormat="1" applyFont="1" applyBorder="1" applyAlignment="1">
      <alignment horizontal="right"/>
    </xf>
    <xf numFmtId="0" fontId="17" fillId="0" borderId="0" xfId="0" applyFont="1" applyAlignment="1">
      <alignment vertical="center"/>
    </xf>
    <xf numFmtId="168" fontId="5" fillId="0" borderId="1" xfId="8" applyNumberFormat="1" applyFont="1" applyBorder="1" applyAlignment="1">
      <alignment horizontal="right"/>
    </xf>
    <xf numFmtId="0" fontId="0" fillId="3" borderId="0" xfId="0" applyFill="1" applyAlignment="1">
      <alignment horizontal="left" vertical="top"/>
    </xf>
    <xf numFmtId="167" fontId="5" fillId="3" borderId="1" xfId="0" applyNumberFormat="1" applyFont="1" applyFill="1" applyBorder="1" applyAlignment="1">
      <alignment horizontal="right" vertical="top"/>
    </xf>
    <xf numFmtId="168" fontId="6" fillId="0" borderId="1" xfId="8" applyNumberFormat="1" applyFont="1" applyBorder="1" applyAlignment="1">
      <alignment horizontal="right"/>
    </xf>
    <xf numFmtId="0" fontId="5" fillId="3" borderId="1" xfId="0" applyNumberFormat="1" applyFont="1" applyFill="1" applyBorder="1" applyAlignment="1">
      <alignment horizontal="center" vertical="center"/>
    </xf>
    <xf numFmtId="0" fontId="0" fillId="3" borderId="0" xfId="0" applyFill="1" applyAlignment="1">
      <alignment vertical="center"/>
    </xf>
    <xf numFmtId="0" fontId="5" fillId="3" borderId="3" xfId="0" applyFont="1" applyFill="1" applyBorder="1" applyAlignment="1">
      <alignment horizontal="center" vertical="center"/>
    </xf>
    <xf numFmtId="49" fontId="5" fillId="3" borderId="1" xfId="0" applyNumberFormat="1" applyFont="1" applyFill="1" applyBorder="1" applyAlignment="1">
      <alignment horizontal="center" vertical="center"/>
    </xf>
    <xf numFmtId="165" fontId="5" fillId="3" borderId="1" xfId="0" applyNumberFormat="1" applyFont="1" applyFill="1" applyBorder="1" applyAlignment="1">
      <alignment horizontal="left" vertical="center" wrapText="1"/>
    </xf>
    <xf numFmtId="165" fontId="5" fillId="3" borderId="1" xfId="0" applyNumberFormat="1" applyFont="1" applyFill="1" applyBorder="1" applyAlignment="1">
      <alignment horizontal="center" vertical="center"/>
    </xf>
    <xf numFmtId="165" fontId="6" fillId="3" borderId="1" xfId="0" applyNumberFormat="1" applyFont="1" applyFill="1" applyBorder="1" applyAlignment="1">
      <alignment horizontal="center" vertical="center"/>
    </xf>
    <xf numFmtId="0" fontId="0" fillId="3" borderId="0" xfId="0" applyFill="1" applyAlignment="1">
      <alignment horizontal="center" vertical="top"/>
    </xf>
    <xf numFmtId="49" fontId="0" fillId="3" borderId="0" xfId="0" applyNumberFormat="1" applyFill="1" applyAlignment="1">
      <alignment horizontal="center" vertical="top"/>
    </xf>
    <xf numFmtId="165" fontId="0" fillId="3" borderId="0" xfId="0" applyNumberFormat="1" applyFill="1" applyAlignment="1">
      <alignment horizontal="left" vertical="top" wrapText="1"/>
    </xf>
    <xf numFmtId="0" fontId="0" fillId="3" borderId="0" xfId="0" applyFill="1"/>
    <xf numFmtId="165" fontId="7" fillId="3" borderId="0" xfId="0" applyNumberFormat="1" applyFont="1" applyFill="1" applyAlignment="1">
      <alignment vertical="center"/>
    </xf>
    <xf numFmtId="0" fontId="5" fillId="3" borderId="0" xfId="0" applyFont="1" applyFill="1" applyAlignment="1">
      <alignment horizontal="center" vertical="top"/>
    </xf>
    <xf numFmtId="49" fontId="5" fillId="3" borderId="0" xfId="0" applyNumberFormat="1" applyFont="1" applyFill="1" applyAlignment="1">
      <alignment horizontal="center" vertical="top"/>
    </xf>
    <xf numFmtId="165" fontId="5" fillId="3" borderId="0" xfId="0" applyNumberFormat="1" applyFont="1" applyFill="1" applyAlignment="1">
      <alignment horizontal="left" vertical="top" wrapText="1"/>
    </xf>
    <xf numFmtId="165" fontId="5" fillId="3" borderId="0" xfId="0" applyNumberFormat="1" applyFont="1" applyFill="1" applyAlignment="1">
      <alignment horizontal="center" vertical="top"/>
    </xf>
    <xf numFmtId="165" fontId="5" fillId="3" borderId="0" xfId="0" applyNumberFormat="1" applyFont="1" applyFill="1" applyAlignment="1">
      <alignment horizontal="right" vertical="center"/>
    </xf>
    <xf numFmtId="0" fontId="10" fillId="3" borderId="6" xfId="0" applyFont="1" applyFill="1" applyBorder="1" applyAlignment="1">
      <alignment horizontal="center" vertical="center"/>
    </xf>
    <xf numFmtId="0" fontId="5" fillId="3" borderId="3" xfId="0" applyNumberFormat="1" applyFont="1" applyFill="1" applyBorder="1" applyAlignment="1">
      <alignment horizontal="center" vertical="top"/>
    </xf>
    <xf numFmtId="49" fontId="5" fillId="3" borderId="1" xfId="0" applyNumberFormat="1" applyFont="1" applyFill="1" applyBorder="1" applyAlignment="1">
      <alignment horizontal="center" vertical="top"/>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165"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right" vertical="center" wrapText="1"/>
    </xf>
    <xf numFmtId="167" fontId="6" fillId="3" borderId="1" xfId="0" applyNumberFormat="1" applyFont="1" applyFill="1" applyBorder="1" applyAlignment="1">
      <alignment horizontal="center" vertical="center" wrapText="1"/>
    </xf>
    <xf numFmtId="0" fontId="5" fillId="3" borderId="3" xfId="0" applyFont="1" applyFill="1" applyBorder="1" applyAlignment="1">
      <alignment horizontal="center" vertical="top"/>
    </xf>
    <xf numFmtId="0" fontId="5" fillId="3" borderId="1" xfId="0" applyFont="1" applyFill="1" applyBorder="1" applyAlignment="1">
      <alignment horizontal="center" vertical="top"/>
    </xf>
    <xf numFmtId="165" fontId="5" fillId="3" borderId="1" xfId="0" applyNumberFormat="1" applyFont="1" applyFill="1" applyBorder="1" applyAlignment="1">
      <alignment horizontal="left" vertical="top" wrapText="1"/>
    </xf>
    <xf numFmtId="165" fontId="5" fillId="3" borderId="1" xfId="0" applyNumberFormat="1" applyFont="1" applyFill="1" applyBorder="1" applyAlignment="1">
      <alignment horizontal="center" vertical="top"/>
    </xf>
    <xf numFmtId="49" fontId="8" fillId="3" borderId="1" xfId="0" applyNumberFormat="1" applyFont="1" applyFill="1" applyBorder="1" applyAlignment="1">
      <alignment horizontal="right" vertical="center" wrapText="1"/>
    </xf>
    <xf numFmtId="165" fontId="8" fillId="3" borderId="1" xfId="0" applyNumberFormat="1" applyFont="1" applyFill="1" applyBorder="1" applyAlignment="1">
      <alignment horizontal="center" vertical="center" wrapText="1"/>
    </xf>
    <xf numFmtId="165" fontId="8" fillId="3" borderId="1" xfId="0" applyNumberFormat="1" applyFont="1" applyFill="1" applyBorder="1" applyAlignment="1">
      <alignment horizontal="center" vertical="center"/>
    </xf>
    <xf numFmtId="167" fontId="8" fillId="3" borderId="1" xfId="0" applyNumberFormat="1" applyFont="1" applyFill="1" applyBorder="1" applyAlignment="1">
      <alignment horizontal="center" vertical="center" wrapText="1"/>
    </xf>
    <xf numFmtId="165" fontId="8" fillId="3" borderId="1" xfId="0" applyNumberFormat="1" applyFont="1" applyFill="1" applyBorder="1" applyAlignment="1">
      <alignment horizontal="left" vertical="top" wrapText="1"/>
    </xf>
    <xf numFmtId="49" fontId="8" fillId="3" borderId="1" xfId="0" applyNumberFormat="1" applyFont="1" applyFill="1" applyBorder="1" applyAlignment="1">
      <alignment horizontal="center" vertical="top"/>
    </xf>
    <xf numFmtId="49" fontId="8" fillId="3" borderId="1" xfId="0" applyNumberFormat="1" applyFont="1" applyFill="1" applyBorder="1" applyAlignment="1">
      <alignment horizontal="right" vertical="top" wrapText="1"/>
    </xf>
    <xf numFmtId="4" fontId="6" fillId="3" borderId="28" xfId="5" applyNumberFormat="1" applyFont="1" applyFill="1" applyBorder="1" applyAlignment="1">
      <alignment horizontal="right" vertical="center"/>
    </xf>
    <xf numFmtId="165" fontId="6" fillId="3" borderId="1" xfId="0" applyNumberFormat="1" applyFont="1" applyFill="1" applyBorder="1" applyAlignment="1">
      <alignment horizontal="left" vertical="top" wrapText="1"/>
    </xf>
    <xf numFmtId="0" fontId="11" fillId="3" borderId="28" xfId="3" applyFont="1" applyFill="1" applyBorder="1" applyAlignment="1">
      <alignment horizontal="left" vertical="center" wrapText="1"/>
    </xf>
    <xf numFmtId="0" fontId="11" fillId="3" borderId="0" xfId="3" applyFont="1" applyFill="1" applyBorder="1" applyAlignment="1">
      <alignment horizontal="left" vertical="center" wrapText="1"/>
    </xf>
    <xf numFmtId="49" fontId="6" fillId="3" borderId="1" xfId="0" applyNumberFormat="1" applyFont="1" applyFill="1" applyBorder="1" applyAlignment="1">
      <alignment horizontal="center" vertical="top"/>
    </xf>
    <xf numFmtId="0" fontId="5" fillId="3" borderId="4" xfId="0" applyFont="1" applyFill="1" applyBorder="1" applyAlignment="1">
      <alignment horizontal="center" vertical="top"/>
    </xf>
    <xf numFmtId="0" fontId="5" fillId="3" borderId="5" xfId="0" applyFont="1" applyFill="1" applyBorder="1" applyAlignment="1">
      <alignment horizontal="center" vertical="top"/>
    </xf>
    <xf numFmtId="49" fontId="5" fillId="3" borderId="5" xfId="0" applyNumberFormat="1" applyFont="1" applyFill="1" applyBorder="1" applyAlignment="1">
      <alignment horizontal="center" vertical="top"/>
    </xf>
    <xf numFmtId="165" fontId="5" fillId="3" borderId="5" xfId="0" applyNumberFormat="1" applyFont="1" applyFill="1" applyBorder="1" applyAlignment="1">
      <alignment horizontal="left" vertical="top" wrapText="1"/>
    </xf>
    <xf numFmtId="165" fontId="5" fillId="3" borderId="5" xfId="0" applyNumberFormat="1" applyFont="1" applyFill="1" applyBorder="1" applyAlignment="1">
      <alignment horizontal="center" vertical="center"/>
    </xf>
    <xf numFmtId="0" fontId="0" fillId="3" borderId="0" xfId="0" applyFill="1" applyBorder="1" applyAlignment="1">
      <alignment vertical="center"/>
    </xf>
    <xf numFmtId="0" fontId="0" fillId="3" borderId="0" xfId="0" applyFill="1" applyBorder="1"/>
    <xf numFmtId="0" fontId="0" fillId="3" borderId="0" xfId="0" applyFont="1" applyFill="1" applyBorder="1" applyAlignment="1">
      <alignment horizontal="left" vertical="center" wrapText="1"/>
    </xf>
    <xf numFmtId="0" fontId="17" fillId="3" borderId="0" xfId="0" applyFont="1" applyFill="1" applyBorder="1" applyAlignment="1">
      <alignment vertical="center"/>
    </xf>
    <xf numFmtId="0" fontId="0" fillId="3" borderId="0" xfId="0" applyFill="1" applyAlignment="1">
      <alignment horizontal="left" vertical="top" wrapText="1"/>
    </xf>
    <xf numFmtId="0" fontId="6" fillId="3" borderId="3" xfId="0" applyFont="1" applyFill="1" applyBorder="1" applyAlignment="1">
      <alignment horizontal="center" vertical="center"/>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top" wrapText="1"/>
    </xf>
    <xf numFmtId="167" fontId="5" fillId="3" borderId="1" xfId="0" applyNumberFormat="1" applyFont="1" applyFill="1" applyBorder="1" applyAlignment="1">
      <alignment horizontal="center" vertical="top"/>
    </xf>
    <xf numFmtId="0" fontId="5" fillId="3" borderId="1" xfId="0" applyFont="1" applyFill="1" applyBorder="1" applyAlignment="1">
      <alignment horizontal="left" vertical="center" wrapText="1"/>
    </xf>
    <xf numFmtId="167" fontId="25" fillId="3" borderId="1" xfId="0" applyNumberFormat="1" applyFont="1" applyFill="1" applyBorder="1" applyAlignment="1">
      <alignment horizontal="center" vertical="center"/>
    </xf>
    <xf numFmtId="0" fontId="0" fillId="3" borderId="1" xfId="0" applyFill="1" applyBorder="1" applyAlignment="1">
      <alignment horizontal="center" vertical="top"/>
    </xf>
    <xf numFmtId="0" fontId="6" fillId="3" borderId="1" xfId="0" applyFont="1" applyFill="1" applyBorder="1" applyAlignment="1">
      <alignment horizontal="left" vertical="top" wrapText="1"/>
    </xf>
    <xf numFmtId="0" fontId="5" fillId="3" borderId="28" xfId="3" applyFont="1" applyFill="1" applyBorder="1" applyAlignment="1">
      <alignment horizontal="left" vertical="center" wrapText="1"/>
    </xf>
    <xf numFmtId="0" fontId="0" fillId="3" borderId="0" xfId="0" applyFill="1" applyAlignment="1">
      <alignment horizontal="center" vertical="center"/>
    </xf>
    <xf numFmtId="0" fontId="5" fillId="3" borderId="5" xfId="0" applyFont="1" applyFill="1" applyBorder="1" applyAlignment="1">
      <alignment horizontal="left" vertical="top" wrapText="1"/>
    </xf>
    <xf numFmtId="0" fontId="5" fillId="3" borderId="5" xfId="0" applyFont="1" applyFill="1" applyBorder="1" applyAlignment="1">
      <alignment horizontal="center" vertical="center"/>
    </xf>
    <xf numFmtId="0" fontId="0" fillId="3" borderId="7" xfId="0" applyFill="1" applyBorder="1"/>
    <xf numFmtId="0" fontId="5" fillId="3" borderId="0" xfId="0" applyFont="1" applyFill="1" applyAlignment="1">
      <alignment horizontal="left" vertical="top" wrapText="1"/>
    </xf>
    <xf numFmtId="0" fontId="2" fillId="0" borderId="0" xfId="0" applyFont="1" applyAlignment="1">
      <alignment horizontal="center" vertical="top"/>
    </xf>
    <xf numFmtId="0" fontId="2" fillId="0" borderId="0" xfId="0" applyFont="1" applyAlignment="1">
      <alignment horizontal="left" vertical="top" wrapText="1"/>
    </xf>
    <xf numFmtId="165" fontId="2" fillId="0" borderId="0" xfId="0" applyNumberFormat="1" applyFont="1" applyAlignment="1">
      <alignment horizontal="right" vertical="top"/>
    </xf>
    <xf numFmtId="165" fontId="2" fillId="0" borderId="0" xfId="0" applyNumberFormat="1" applyFont="1" applyAlignment="1">
      <alignment horizontal="center" vertical="top"/>
    </xf>
    <xf numFmtId="0" fontId="2" fillId="0" borderId="0" xfId="0" applyFont="1"/>
    <xf numFmtId="0" fontId="5" fillId="3" borderId="1" xfId="0" applyFont="1" applyFill="1" applyBorder="1" applyAlignment="1">
      <alignment horizontal="center" vertical="center"/>
    </xf>
    <xf numFmtId="167" fontId="5" fillId="3" borderId="1" xfId="0" applyNumberFormat="1" applyFont="1" applyFill="1" applyBorder="1" applyAlignment="1">
      <alignment horizontal="right" vertical="center"/>
    </xf>
    <xf numFmtId="0" fontId="2" fillId="3" borderId="0" xfId="0" applyFont="1" applyFill="1" applyAlignment="1">
      <alignment vertical="center"/>
    </xf>
    <xf numFmtId="0" fontId="2" fillId="0" borderId="0" xfId="7"/>
    <xf numFmtId="3" fontId="2" fillId="0" borderId="0" xfId="7" applyNumberFormat="1"/>
    <xf numFmtId="0" fontId="19" fillId="0" borderId="1" xfId="7" applyFont="1" applyBorder="1" applyAlignment="1">
      <alignment horizontal="center" vertical="center" wrapText="1"/>
    </xf>
    <xf numFmtId="0" fontId="19" fillId="0" borderId="1" xfId="7" applyFont="1" applyBorder="1" applyAlignment="1">
      <alignment horizontal="center" vertical="center" textRotation="90" wrapText="1"/>
    </xf>
    <xf numFmtId="3" fontId="19" fillId="0" borderId="1" xfId="7" applyNumberFormat="1" applyFont="1" applyBorder="1" applyAlignment="1">
      <alignment horizontal="center" vertical="center" textRotation="90" wrapText="1"/>
    </xf>
    <xf numFmtId="0" fontId="20" fillId="2" borderId="1" xfId="7" applyFont="1" applyFill="1" applyBorder="1" applyAlignment="1">
      <alignment horizontal="left" vertical="center" wrapText="1"/>
    </xf>
    <xf numFmtId="0" fontId="20" fillId="2" borderId="1" xfId="7" applyFont="1" applyFill="1" applyBorder="1" applyAlignment="1">
      <alignment horizontal="center" vertical="center" wrapText="1"/>
    </xf>
    <xf numFmtId="168" fontId="20" fillId="2" borderId="1" xfId="9" applyNumberFormat="1" applyFont="1" applyFill="1" applyBorder="1" applyAlignment="1">
      <alignment horizontal="center" vertical="center" wrapText="1"/>
    </xf>
    <xf numFmtId="2" fontId="20" fillId="2" borderId="1" xfId="9" applyNumberFormat="1" applyFont="1" applyFill="1" applyBorder="1" applyAlignment="1">
      <alignment horizontal="center" vertical="center"/>
    </xf>
    <xf numFmtId="4" fontId="20" fillId="2" borderId="1" xfId="9" applyNumberFormat="1" applyFont="1" applyFill="1" applyBorder="1" applyAlignment="1">
      <alignment horizontal="center" vertical="center"/>
    </xf>
    <xf numFmtId="3" fontId="20" fillId="2" borderId="1" xfId="9" applyNumberFormat="1" applyFont="1" applyFill="1" applyBorder="1" applyAlignment="1">
      <alignment horizontal="center" vertical="center"/>
    </xf>
    <xf numFmtId="0" fontId="20" fillId="4" borderId="1" xfId="7" applyFont="1" applyFill="1" applyBorder="1" applyAlignment="1">
      <alignment horizontal="center" vertical="center"/>
    </xf>
    <xf numFmtId="49" fontId="20" fillId="4" borderId="1" xfId="7" applyNumberFormat="1" applyFont="1" applyFill="1" applyBorder="1" applyAlignment="1">
      <alignment horizontal="center" vertical="center"/>
    </xf>
    <xf numFmtId="0" fontId="19" fillId="5" borderId="1" xfId="7" applyFont="1" applyFill="1" applyBorder="1" applyAlignment="1">
      <alignment horizontal="center" vertical="center" wrapText="1"/>
    </xf>
    <xf numFmtId="168" fontId="20" fillId="5" borderId="1" xfId="9" applyNumberFormat="1" applyFont="1" applyFill="1" applyBorder="1" applyAlignment="1">
      <alignment horizontal="center" vertical="center" wrapText="1"/>
    </xf>
    <xf numFmtId="2" fontId="20" fillId="5" borderId="1" xfId="9" applyNumberFormat="1" applyFont="1" applyFill="1" applyBorder="1" applyAlignment="1">
      <alignment horizontal="center" vertical="center"/>
    </xf>
    <xf numFmtId="4" fontId="20" fillId="5" borderId="1" xfId="9" applyNumberFormat="1" applyFont="1" applyFill="1" applyBorder="1" applyAlignment="1">
      <alignment horizontal="center" vertical="center"/>
    </xf>
    <xf numFmtId="4" fontId="21" fillId="5" borderId="1" xfId="7" applyNumberFormat="1" applyFont="1" applyFill="1" applyBorder="1" applyAlignment="1">
      <alignment horizontal="center" vertical="center" wrapText="1"/>
    </xf>
    <xf numFmtId="3" fontId="22" fillId="5" borderId="1" xfId="9" applyNumberFormat="1" applyFont="1" applyFill="1" applyBorder="1" applyAlignment="1">
      <alignment horizontal="center" vertical="center"/>
    </xf>
    <xf numFmtId="0" fontId="2" fillId="5" borderId="8" xfId="7" applyFill="1" applyBorder="1" applyAlignment="1">
      <alignment horizontal="center" vertical="center" wrapText="1"/>
    </xf>
    <xf numFmtId="49" fontId="2" fillId="5" borderId="8" xfId="7" applyNumberFormat="1" applyFont="1" applyFill="1" applyBorder="1" applyAlignment="1">
      <alignment horizontal="center" vertical="center" wrapText="1"/>
    </xf>
    <xf numFmtId="4" fontId="19" fillId="0" borderId="1" xfId="7" applyNumberFormat="1" applyFont="1" applyBorder="1" applyAlignment="1">
      <alignment horizontal="center" vertical="center" wrapText="1"/>
    </xf>
    <xf numFmtId="0" fontId="2" fillId="4" borderId="8" xfId="7" applyFill="1" applyBorder="1" applyAlignment="1">
      <alignment horizontal="center" vertical="center" wrapText="1"/>
    </xf>
    <xf numFmtId="49" fontId="2" fillId="4" borderId="8" xfId="7" applyNumberFormat="1" applyFont="1" applyFill="1" applyBorder="1" applyAlignment="1">
      <alignment horizontal="center" vertical="center" wrapText="1"/>
    </xf>
    <xf numFmtId="168" fontId="20" fillId="2" borderId="1" xfId="9" applyNumberFormat="1" applyFont="1" applyFill="1" applyBorder="1" applyAlignment="1">
      <alignment horizontal="center" vertical="center"/>
    </xf>
    <xf numFmtId="2" fontId="20" fillId="2" borderId="1" xfId="9" applyNumberFormat="1" applyFont="1" applyFill="1" applyBorder="1" applyAlignment="1">
      <alignment horizontal="center" vertical="center" wrapText="1"/>
    </xf>
    <xf numFmtId="0" fontId="21" fillId="5" borderId="1" xfId="7" applyFont="1" applyFill="1" applyBorder="1" applyAlignment="1">
      <alignment horizontal="center" vertical="center" wrapText="1"/>
    </xf>
    <xf numFmtId="0" fontId="22" fillId="5" borderId="1" xfId="7" applyFont="1" applyFill="1" applyBorder="1" applyAlignment="1">
      <alignment horizontal="center" vertical="center" wrapText="1"/>
    </xf>
    <xf numFmtId="168" fontId="22" fillId="5" borderId="1" xfId="9" applyNumberFormat="1" applyFont="1" applyFill="1" applyBorder="1" applyAlignment="1">
      <alignment horizontal="center" vertical="center" wrapText="1"/>
    </xf>
    <xf numFmtId="2" fontId="22" fillId="5" borderId="1" xfId="9" applyNumberFormat="1" applyFont="1" applyFill="1" applyBorder="1" applyAlignment="1">
      <alignment horizontal="center" vertical="center" wrapText="1"/>
    </xf>
    <xf numFmtId="2" fontId="22" fillId="5" borderId="1" xfId="9" applyNumberFormat="1" applyFont="1" applyFill="1" applyBorder="1" applyAlignment="1">
      <alignment horizontal="center" vertical="center"/>
    </xf>
    <xf numFmtId="4" fontId="22" fillId="5" borderId="1" xfId="9" applyNumberFormat="1" applyFont="1" applyFill="1" applyBorder="1" applyAlignment="1">
      <alignment horizontal="center" vertical="center"/>
    </xf>
    <xf numFmtId="0" fontId="22" fillId="5" borderId="1" xfId="7" applyFont="1" applyFill="1" applyBorder="1" applyAlignment="1">
      <alignment horizontal="center" vertical="center"/>
    </xf>
    <xf numFmtId="49" fontId="22" fillId="5" borderId="1" xfId="7" applyNumberFormat="1" applyFont="1" applyFill="1" applyBorder="1" applyAlignment="1">
      <alignment horizontal="center" vertical="center"/>
    </xf>
    <xf numFmtId="0" fontId="23" fillId="5" borderId="1" xfId="0" applyFont="1" applyFill="1" applyBorder="1" applyAlignment="1">
      <alignment horizontal="center" vertical="center"/>
    </xf>
    <xf numFmtId="3" fontId="23" fillId="5" borderId="1" xfId="0" applyNumberFormat="1" applyFont="1" applyFill="1" applyBorder="1" applyAlignment="1">
      <alignment horizontal="center" vertical="center"/>
    </xf>
    <xf numFmtId="3" fontId="0" fillId="0" borderId="0" xfId="0" applyNumberFormat="1"/>
    <xf numFmtId="0" fontId="23" fillId="0" borderId="0" xfId="0" applyFont="1"/>
    <xf numFmtId="0" fontId="23" fillId="5" borderId="1" xfId="7" applyFont="1" applyFill="1" applyBorder="1" applyAlignment="1">
      <alignment horizontal="center" vertical="center" wrapText="1"/>
    </xf>
    <xf numFmtId="0" fontId="24" fillId="5" borderId="1" xfId="7" applyFont="1" applyFill="1" applyBorder="1" applyAlignment="1">
      <alignment horizontal="center" vertical="center" wrapText="1"/>
    </xf>
    <xf numFmtId="0" fontId="0" fillId="3" borderId="9" xfId="0" applyFont="1" applyFill="1" applyBorder="1" applyAlignment="1">
      <alignment horizontal="left" vertical="center" wrapText="1"/>
    </xf>
    <xf numFmtId="0" fontId="0" fillId="3" borderId="9" xfId="0" applyFill="1" applyBorder="1"/>
    <xf numFmtId="0" fontId="0" fillId="3" borderId="9" xfId="0" applyFill="1" applyBorder="1" applyAlignment="1">
      <alignment vertical="center"/>
    </xf>
    <xf numFmtId="0" fontId="0" fillId="3" borderId="9" xfId="0" applyFill="1" applyBorder="1" applyAlignment="1">
      <alignment horizontal="left" vertical="center" wrapText="1"/>
    </xf>
    <xf numFmtId="0" fontId="0" fillId="3" borderId="9" xfId="0" applyFill="1" applyBorder="1" applyAlignment="1">
      <alignment horizontal="left"/>
    </xf>
    <xf numFmtId="0" fontId="13" fillId="3" borderId="9" xfId="0" applyFont="1" applyFill="1" applyBorder="1" applyAlignment="1">
      <alignment horizontal="left" vertical="center" wrapText="1"/>
    </xf>
    <xf numFmtId="0" fontId="2" fillId="3" borderId="9" xfId="0" applyFont="1" applyFill="1" applyBorder="1" applyAlignment="1">
      <alignment horizontal="left" vertical="center" wrapText="1"/>
    </xf>
    <xf numFmtId="0" fontId="0" fillId="3" borderId="10" xfId="0" applyFill="1" applyBorder="1"/>
    <xf numFmtId="0" fontId="5" fillId="3" borderId="29" xfId="3" applyFont="1" applyFill="1" applyBorder="1" applyAlignment="1">
      <alignment horizontal="left" vertical="center" wrapText="1"/>
    </xf>
    <xf numFmtId="0" fontId="0" fillId="3" borderId="11" xfId="0" applyFill="1" applyBorder="1"/>
    <xf numFmtId="165" fontId="0" fillId="3" borderId="0" xfId="0" applyNumberFormat="1" applyFill="1" applyBorder="1" applyAlignment="1">
      <alignment horizontal="right" vertical="top"/>
    </xf>
    <xf numFmtId="167" fontId="6" fillId="3" borderId="0" xfId="0" applyNumberFormat="1" applyFont="1" applyFill="1" applyBorder="1" applyAlignment="1">
      <alignment horizontal="center" vertical="center"/>
    </xf>
    <xf numFmtId="167" fontId="6" fillId="3" borderId="5" xfId="0" applyNumberFormat="1" applyFont="1" applyFill="1" applyBorder="1" applyAlignment="1">
      <alignment horizontal="center" vertical="center"/>
    </xf>
    <xf numFmtId="165" fontId="6" fillId="3" borderId="12" xfId="0" applyNumberFormat="1" applyFont="1" applyFill="1" applyBorder="1" applyAlignment="1">
      <alignment horizontal="center" vertical="center" wrapText="1"/>
    </xf>
    <xf numFmtId="165" fontId="5" fillId="3" borderId="12" xfId="0" applyNumberFormat="1" applyFont="1" applyFill="1" applyBorder="1" applyAlignment="1">
      <alignment horizontal="right" vertical="center"/>
    </xf>
    <xf numFmtId="165" fontId="8" fillId="3" borderId="12" xfId="0" applyNumberFormat="1" applyFont="1" applyFill="1" applyBorder="1" applyAlignment="1">
      <alignment horizontal="center" vertical="center" wrapText="1"/>
    </xf>
    <xf numFmtId="165" fontId="5" fillId="3" borderId="12" xfId="0" applyNumberFormat="1" applyFont="1" applyFill="1" applyBorder="1" applyAlignment="1">
      <alignment horizontal="center" vertical="center"/>
    </xf>
    <xf numFmtId="167" fontId="5" fillId="3" borderId="12" xfId="0" applyNumberFormat="1" applyFont="1" applyFill="1" applyBorder="1" applyAlignment="1">
      <alignment horizontal="right" vertical="center"/>
    </xf>
    <xf numFmtId="167" fontId="5" fillId="3" borderId="12" xfId="0" applyNumberFormat="1" applyFont="1" applyFill="1" applyBorder="1" applyAlignment="1">
      <alignment horizontal="center" vertical="center"/>
    </xf>
    <xf numFmtId="167" fontId="6" fillId="3" borderId="12" xfId="0" applyNumberFormat="1" applyFont="1" applyFill="1" applyBorder="1" applyAlignment="1">
      <alignment horizontal="center" vertical="center"/>
    </xf>
    <xf numFmtId="167" fontId="8" fillId="3" borderId="12" xfId="0" applyNumberFormat="1" applyFont="1" applyFill="1" applyBorder="1" applyAlignment="1">
      <alignment horizontal="center" vertical="center"/>
    </xf>
    <xf numFmtId="167" fontId="6" fillId="3" borderId="12" xfId="0" applyNumberFormat="1" applyFont="1" applyFill="1" applyBorder="1" applyAlignment="1">
      <alignment horizontal="center" vertical="center" wrapText="1"/>
    </xf>
    <xf numFmtId="167" fontId="8" fillId="3" borderId="12" xfId="0" applyNumberFormat="1" applyFont="1" applyFill="1" applyBorder="1" applyAlignment="1">
      <alignment horizontal="center" vertical="center" wrapText="1"/>
    </xf>
    <xf numFmtId="167" fontId="5" fillId="3" borderId="13" xfId="0" applyNumberFormat="1" applyFont="1" applyFill="1" applyBorder="1" applyAlignment="1">
      <alignment horizontal="center" vertical="center"/>
    </xf>
    <xf numFmtId="0" fontId="0" fillId="3" borderId="10" xfId="0" applyFill="1" applyBorder="1" applyAlignment="1">
      <alignment wrapText="1"/>
    </xf>
    <xf numFmtId="0" fontId="13" fillId="3" borderId="14" xfId="0" applyFont="1" applyFill="1" applyBorder="1" applyAlignment="1">
      <alignment vertical="center" wrapText="1"/>
    </xf>
    <xf numFmtId="0" fontId="0" fillId="3" borderId="10" xfId="0" applyFill="1" applyBorder="1" applyAlignment="1">
      <alignment horizontal="left" vertical="center" wrapText="1"/>
    </xf>
    <xf numFmtId="0" fontId="0" fillId="3" borderId="9" xfId="0" applyFill="1" applyBorder="1" applyAlignment="1">
      <alignment wrapText="1"/>
    </xf>
    <xf numFmtId="0" fontId="5" fillId="3" borderId="10" xfId="0" applyFont="1" applyFill="1" applyBorder="1" applyAlignment="1">
      <alignment vertical="center" wrapText="1"/>
    </xf>
    <xf numFmtId="0" fontId="0" fillId="3" borderId="10" xfId="0" applyFill="1" applyBorder="1" applyAlignment="1">
      <alignment vertical="center" wrapText="1"/>
    </xf>
    <xf numFmtId="0" fontId="0" fillId="3" borderId="15" xfId="0" applyFill="1" applyBorder="1" applyAlignment="1">
      <alignmen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17" fillId="3" borderId="9" xfId="0" applyFont="1" applyFill="1" applyBorder="1"/>
    <xf numFmtId="0" fontId="18" fillId="3" borderId="9" xfId="0" applyFont="1" applyFill="1" applyBorder="1" applyAlignment="1">
      <alignment vertical="center"/>
    </xf>
    <xf numFmtId="0" fontId="17" fillId="3" borderId="9" xfId="0" applyFont="1" applyFill="1" applyBorder="1" applyAlignment="1">
      <alignment vertical="center"/>
    </xf>
    <xf numFmtId="0" fontId="0" fillId="3" borderId="9" xfId="0" applyFont="1" applyFill="1" applyBorder="1"/>
    <xf numFmtId="0" fontId="0" fillId="3" borderId="14" xfId="0" applyFont="1" applyFill="1" applyBorder="1" applyAlignment="1">
      <alignment horizontal="left" vertical="center" wrapText="1"/>
    </xf>
    <xf numFmtId="0" fontId="0" fillId="3" borderId="15" xfId="0" applyFont="1" applyFill="1" applyBorder="1" applyAlignment="1">
      <alignment horizontal="left" vertical="center" wrapText="1"/>
    </xf>
    <xf numFmtId="0" fontId="0" fillId="3" borderId="16" xfId="0" applyFont="1" applyFill="1" applyBorder="1" applyAlignment="1">
      <alignment horizontal="left" vertical="center" wrapText="1"/>
    </xf>
    <xf numFmtId="165" fontId="5" fillId="3" borderId="0" xfId="0" applyNumberFormat="1" applyFont="1" applyFill="1" applyBorder="1" applyAlignment="1">
      <alignment horizontal="center" vertical="center"/>
    </xf>
    <xf numFmtId="167" fontId="5" fillId="4" borderId="12" xfId="0" applyNumberFormat="1" applyFont="1" applyFill="1" applyBorder="1" applyAlignment="1">
      <alignment horizontal="center" vertical="center"/>
    </xf>
    <xf numFmtId="165" fontId="27" fillId="3" borderId="0" xfId="0" applyNumberFormat="1" applyFont="1" applyFill="1" applyAlignment="1">
      <alignment horizontal="right" vertical="top"/>
    </xf>
    <xf numFmtId="165" fontId="27" fillId="3" borderId="0" xfId="0" applyNumberFormat="1" applyFont="1" applyFill="1" applyAlignment="1">
      <alignment horizontal="center" vertical="top"/>
    </xf>
    <xf numFmtId="0" fontId="27" fillId="3" borderId="0" xfId="0" applyFont="1" applyFill="1" applyAlignment="1">
      <alignment horizontal="left" vertical="top"/>
    </xf>
    <xf numFmtId="0" fontId="28" fillId="3" borderId="1" xfId="0" applyNumberFormat="1" applyFont="1" applyFill="1" applyBorder="1" applyAlignment="1">
      <alignment horizontal="center" vertical="center" wrapText="1"/>
    </xf>
    <xf numFmtId="0" fontId="28" fillId="3" borderId="1" xfId="0" applyNumberFormat="1" applyFont="1" applyFill="1" applyBorder="1" applyAlignment="1">
      <alignment horizontal="center" vertical="center"/>
    </xf>
    <xf numFmtId="167" fontId="29" fillId="3" borderId="1" xfId="0" applyNumberFormat="1" applyFont="1" applyFill="1" applyBorder="1" applyAlignment="1">
      <alignment horizontal="center" vertical="center"/>
    </xf>
    <xf numFmtId="167" fontId="28" fillId="3" borderId="1" xfId="0" applyNumberFormat="1" applyFont="1" applyFill="1" applyBorder="1" applyAlignment="1">
      <alignment horizontal="right" vertical="top"/>
    </xf>
    <xf numFmtId="167" fontId="28" fillId="3" borderId="1" xfId="0" applyNumberFormat="1" applyFont="1" applyFill="1" applyBorder="1" applyAlignment="1">
      <alignment horizontal="center" vertical="top"/>
    </xf>
    <xf numFmtId="167" fontId="28" fillId="3" borderId="1" xfId="0" applyNumberFormat="1" applyFont="1" applyFill="1" applyBorder="1" applyAlignment="1">
      <alignment horizontal="center" vertical="center"/>
    </xf>
    <xf numFmtId="167" fontId="28" fillId="3" borderId="5" xfId="0" applyNumberFormat="1" applyFont="1" applyFill="1" applyBorder="1" applyAlignment="1">
      <alignment horizontal="center" vertical="center"/>
    </xf>
    <xf numFmtId="165" fontId="28" fillId="3" borderId="0" xfId="0" applyNumberFormat="1" applyFont="1" applyFill="1" applyAlignment="1">
      <alignment horizontal="right" vertical="top"/>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49" fontId="5" fillId="3" borderId="1" xfId="0" applyNumberFormat="1" applyFont="1" applyFill="1" applyBorder="1" applyAlignment="1">
      <alignment horizontal="center" vertical="center"/>
    </xf>
    <xf numFmtId="165" fontId="8" fillId="6" borderId="1" xfId="0" applyNumberFormat="1" applyFont="1" applyFill="1" applyBorder="1" applyAlignment="1">
      <alignment horizontal="center" vertical="center" wrapText="1"/>
    </xf>
    <xf numFmtId="165" fontId="2" fillId="6" borderId="0" xfId="0" applyNumberFormat="1" applyFont="1" applyFill="1" applyAlignment="1">
      <alignment horizontal="right" vertical="top"/>
    </xf>
    <xf numFmtId="165" fontId="2" fillId="6" borderId="0" xfId="0" applyNumberFormat="1" applyFont="1" applyFill="1" applyAlignment="1">
      <alignment horizontal="center" vertical="top"/>
    </xf>
    <xf numFmtId="165" fontId="5" fillId="6" borderId="0" xfId="0" applyNumberFormat="1" applyFont="1" applyFill="1" applyAlignment="1">
      <alignment horizontal="right" vertical="top"/>
    </xf>
    <xf numFmtId="165" fontId="6" fillId="6" borderId="1" xfId="0" applyNumberFormat="1" applyFont="1" applyFill="1" applyBorder="1" applyAlignment="1">
      <alignment horizontal="center" vertical="center" wrapText="1"/>
    </xf>
    <xf numFmtId="165" fontId="5" fillId="6" borderId="1" xfId="0" applyNumberFormat="1" applyFont="1" applyFill="1" applyBorder="1" applyAlignment="1">
      <alignment horizontal="right" vertical="center"/>
    </xf>
    <xf numFmtId="165" fontId="5" fillId="6" borderId="1" xfId="0" applyNumberFormat="1" applyFont="1" applyFill="1" applyBorder="1" applyAlignment="1">
      <alignment horizontal="center" vertical="top"/>
    </xf>
    <xf numFmtId="165" fontId="5" fillId="6" borderId="1" xfId="0" applyNumberFormat="1" applyFont="1" applyFill="1" applyBorder="1" applyAlignment="1">
      <alignment horizontal="center" vertical="center"/>
    </xf>
    <xf numFmtId="165" fontId="8" fillId="6" borderId="1" xfId="0" applyNumberFormat="1" applyFont="1" applyFill="1" applyBorder="1" applyAlignment="1">
      <alignment horizontal="center" vertical="center"/>
    </xf>
    <xf numFmtId="167" fontId="5"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165" fontId="6" fillId="6" borderId="1" xfId="0" applyNumberFormat="1" applyFont="1" applyFill="1" applyBorder="1" applyAlignment="1">
      <alignment horizontal="center" vertical="center"/>
    </xf>
    <xf numFmtId="167" fontId="8" fillId="6" borderId="1" xfId="0" applyNumberFormat="1" applyFont="1" applyFill="1" applyBorder="1" applyAlignment="1">
      <alignment horizontal="center" vertical="center"/>
    </xf>
    <xf numFmtId="165" fontId="5" fillId="6" borderId="5" xfId="0" applyNumberFormat="1" applyFont="1" applyFill="1" applyBorder="1" applyAlignment="1">
      <alignment horizontal="center" vertical="center"/>
    </xf>
    <xf numFmtId="0" fontId="0" fillId="3" borderId="9" xfId="0" applyFill="1" applyBorder="1" applyAlignment="1">
      <alignment vertical="center" wrapText="1"/>
    </xf>
    <xf numFmtId="0" fontId="30" fillId="3" borderId="28" xfId="3" applyFont="1" applyFill="1" applyBorder="1" applyAlignment="1">
      <alignment horizontal="left" vertical="center" wrapText="1"/>
    </xf>
    <xf numFmtId="0" fontId="2" fillId="3" borderId="1" xfId="0" applyFont="1" applyFill="1" applyBorder="1" applyAlignment="1">
      <alignment vertical="center"/>
    </xf>
    <xf numFmtId="167" fontId="6" fillId="6"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31" fillId="3" borderId="3" xfId="0" applyFont="1" applyFill="1" applyBorder="1" applyAlignment="1">
      <alignment horizontal="center" vertical="top"/>
    </xf>
    <xf numFmtId="0" fontId="31" fillId="3" borderId="1" xfId="0" applyFont="1" applyFill="1" applyBorder="1" applyAlignment="1">
      <alignment horizontal="center" vertical="top"/>
    </xf>
    <xf numFmtId="49" fontId="31" fillId="3" borderId="1" xfId="0" applyNumberFormat="1" applyFont="1" applyFill="1" applyBorder="1" applyAlignment="1">
      <alignment horizontal="center" vertical="top"/>
    </xf>
    <xf numFmtId="165" fontId="32" fillId="3" borderId="1" xfId="0" applyNumberFormat="1" applyFont="1" applyFill="1" applyBorder="1" applyAlignment="1">
      <alignment horizontal="left" vertical="top" wrapText="1"/>
    </xf>
    <xf numFmtId="49" fontId="32" fillId="3" borderId="1" xfId="0" applyNumberFormat="1" applyFont="1" applyFill="1" applyBorder="1" applyAlignment="1">
      <alignment horizontal="center" vertical="top"/>
    </xf>
    <xf numFmtId="167" fontId="31" fillId="3" borderId="1" xfId="0" applyNumberFormat="1" applyFont="1" applyFill="1" applyBorder="1" applyAlignment="1">
      <alignment horizontal="center" vertical="center"/>
    </xf>
    <xf numFmtId="167" fontId="31" fillId="3" borderId="12" xfId="0" applyNumberFormat="1" applyFont="1" applyFill="1" applyBorder="1" applyAlignment="1">
      <alignment horizontal="center" vertical="center"/>
    </xf>
    <xf numFmtId="165" fontId="31" fillId="6" borderId="1" xfId="0" applyNumberFormat="1" applyFont="1" applyFill="1" applyBorder="1" applyAlignment="1">
      <alignment horizontal="center" vertical="center"/>
    </xf>
    <xf numFmtId="165" fontId="31" fillId="3" borderId="1" xfId="0" applyNumberFormat="1" applyFont="1" applyFill="1" applyBorder="1" applyAlignment="1">
      <alignment horizontal="center" vertical="center"/>
    </xf>
    <xf numFmtId="0" fontId="33" fillId="3" borderId="16" xfId="0" applyFont="1" applyFill="1" applyBorder="1" applyAlignment="1">
      <alignment horizontal="left" vertical="center" wrapText="1"/>
    </xf>
    <xf numFmtId="0" fontId="33" fillId="3" borderId="0" xfId="0" applyFont="1" applyFill="1"/>
    <xf numFmtId="0" fontId="0" fillId="3" borderId="15" xfId="0" applyFill="1" applyBorder="1"/>
    <xf numFmtId="167" fontId="9" fillId="3" borderId="1" xfId="0" applyNumberFormat="1" applyFont="1" applyFill="1" applyBorder="1" applyAlignment="1">
      <alignment horizontal="center" vertical="center"/>
    </xf>
    <xf numFmtId="165" fontId="9" fillId="3" borderId="1" xfId="0" applyNumberFormat="1" applyFont="1" applyFill="1" applyBorder="1" applyAlignment="1">
      <alignment horizontal="left" vertical="top" wrapText="1"/>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0" fillId="3" borderId="16" xfId="0" applyFill="1" applyBorder="1" applyAlignment="1">
      <alignment horizontal="left" vertical="center" wrapText="1"/>
    </xf>
    <xf numFmtId="49" fontId="5" fillId="3" borderId="1" xfId="0" applyNumberFormat="1" applyFont="1" applyFill="1" applyBorder="1" applyAlignment="1">
      <alignment horizontal="center" vertical="center"/>
    </xf>
    <xf numFmtId="167" fontId="6" fillId="6" borderId="12" xfId="0" applyNumberFormat="1" applyFont="1" applyFill="1" applyBorder="1" applyAlignment="1">
      <alignment horizontal="center" vertical="center" wrapText="1"/>
    </xf>
    <xf numFmtId="165" fontId="0" fillId="0" borderId="0" xfId="0" applyNumberFormat="1"/>
    <xf numFmtId="165" fontId="5" fillId="3" borderId="10" xfId="0" applyNumberFormat="1" applyFont="1" applyFill="1" applyBorder="1" applyAlignment="1">
      <alignment horizontal="left" vertical="top" wrapText="1"/>
    </xf>
    <xf numFmtId="0" fontId="0" fillId="3" borderId="1" xfId="0" applyFill="1" applyBorder="1"/>
    <xf numFmtId="0" fontId="34" fillId="3" borderId="3" xfId="0" applyFont="1" applyFill="1" applyBorder="1" applyAlignment="1">
      <alignment horizontal="center" vertical="top"/>
    </xf>
    <xf numFmtId="0" fontId="34" fillId="3" borderId="1" xfId="0" applyFont="1" applyFill="1" applyBorder="1" applyAlignment="1">
      <alignment horizontal="center" vertical="top"/>
    </xf>
    <xf numFmtId="49" fontId="34" fillId="3" borderId="1" xfId="0" applyNumberFormat="1" applyFont="1" applyFill="1" applyBorder="1" applyAlignment="1">
      <alignment horizontal="center" vertical="top"/>
    </xf>
    <xf numFmtId="165" fontId="34" fillId="3" borderId="1" xfId="0" applyNumberFormat="1" applyFont="1" applyFill="1" applyBorder="1" applyAlignment="1">
      <alignment horizontal="left" vertical="top" wrapText="1"/>
    </xf>
    <xf numFmtId="167" fontId="34" fillId="3" borderId="1" xfId="0" applyNumberFormat="1" applyFont="1" applyFill="1" applyBorder="1" applyAlignment="1">
      <alignment horizontal="center" vertical="center"/>
    </xf>
    <xf numFmtId="167" fontId="34" fillId="3" borderId="12" xfId="0" applyNumberFormat="1" applyFont="1" applyFill="1" applyBorder="1" applyAlignment="1">
      <alignment horizontal="center" vertical="center"/>
    </xf>
    <xf numFmtId="165" fontId="34" fillId="6" borderId="1" xfId="0" applyNumberFormat="1" applyFont="1" applyFill="1" applyBorder="1" applyAlignment="1">
      <alignment horizontal="center" vertical="center"/>
    </xf>
    <xf numFmtId="167" fontId="34" fillId="6" borderId="1" xfId="0" applyNumberFormat="1" applyFont="1" applyFill="1" applyBorder="1" applyAlignment="1">
      <alignment horizontal="center" vertical="center"/>
    </xf>
    <xf numFmtId="165" fontId="34" fillId="3" borderId="1" xfId="0" applyNumberFormat="1" applyFont="1" applyFill="1" applyBorder="1" applyAlignment="1">
      <alignment horizontal="center" vertical="center"/>
    </xf>
    <xf numFmtId="165" fontId="35" fillId="3" borderId="1" xfId="0" applyNumberFormat="1" applyFont="1" applyFill="1" applyBorder="1" applyAlignment="1">
      <alignment horizontal="center" vertical="center"/>
    </xf>
    <xf numFmtId="0" fontId="36" fillId="3" borderId="9" xfId="0" applyFont="1" applyFill="1" applyBorder="1"/>
    <xf numFmtId="0" fontId="36" fillId="3" borderId="0" xfId="0" applyFont="1" applyFill="1"/>
    <xf numFmtId="165" fontId="6" fillId="6" borderId="12" xfId="0" applyNumberFormat="1" applyFont="1" applyFill="1" applyBorder="1" applyAlignment="1">
      <alignment horizontal="center" vertical="center" wrapText="1"/>
    </xf>
    <xf numFmtId="165" fontId="2" fillId="3" borderId="0" xfId="0" applyNumberFormat="1" applyFont="1" applyFill="1" applyAlignment="1">
      <alignment horizontal="right" vertical="top"/>
    </xf>
    <xf numFmtId="165" fontId="2" fillId="6" borderId="1" xfId="0" applyNumberFormat="1" applyFont="1" applyFill="1" applyBorder="1" applyAlignment="1">
      <alignment horizontal="right" vertical="top"/>
    </xf>
    <xf numFmtId="165" fontId="2" fillId="3" borderId="1" xfId="0" applyNumberFormat="1" applyFont="1" applyFill="1" applyBorder="1" applyAlignment="1">
      <alignment horizontal="right" vertical="top"/>
    </xf>
    <xf numFmtId="0" fontId="5" fillId="3" borderId="1" xfId="0" applyNumberFormat="1" applyFont="1" applyFill="1" applyBorder="1" applyAlignment="1">
      <alignment horizontal="center" vertical="center"/>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14" xfId="0"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0" fillId="3" borderId="19" xfId="0" applyFill="1" applyBorder="1" applyAlignment="1">
      <alignment horizontal="left" vertical="center" wrapText="1"/>
    </xf>
    <xf numFmtId="165" fontId="5" fillId="3" borderId="17"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3" borderId="17" xfId="0" applyFont="1" applyFill="1" applyBorder="1" applyAlignment="1">
      <alignment horizontal="center" vertical="center"/>
    </xf>
    <xf numFmtId="0" fontId="5" fillId="3" borderId="1" xfId="0" applyFont="1" applyFill="1" applyBorder="1" applyAlignment="1">
      <alignment horizontal="center" vertical="center"/>
    </xf>
    <xf numFmtId="0" fontId="3" fillId="3" borderId="0" xfId="0" applyFont="1" applyFill="1" applyAlignment="1">
      <alignment horizontal="center" vertical="center"/>
    </xf>
    <xf numFmtId="0" fontId="28" fillId="3" borderId="1" xfId="0" applyNumberFormat="1" applyFont="1" applyFill="1" applyBorder="1" applyAlignment="1">
      <alignment horizontal="center" vertical="center"/>
    </xf>
    <xf numFmtId="165" fontId="5" fillId="3" borderId="17" xfId="0" applyNumberFormat="1" applyFont="1" applyFill="1" applyBorder="1" applyAlignment="1">
      <alignment horizontal="center" vertical="center"/>
    </xf>
    <xf numFmtId="0" fontId="5" fillId="3" borderId="18" xfId="0" applyFont="1" applyFill="1" applyBorder="1" applyAlignment="1">
      <alignment horizontal="center" vertical="center"/>
    </xf>
    <xf numFmtId="0" fontId="5" fillId="3" borderId="3" xfId="0" applyFont="1" applyFill="1" applyBorder="1" applyAlignment="1">
      <alignment horizontal="center" vertical="center"/>
    </xf>
    <xf numFmtId="165" fontId="28" fillId="3" borderId="17" xfId="0" applyNumberFormat="1" applyFont="1" applyFill="1" applyBorder="1" applyAlignment="1">
      <alignment horizontal="center" vertical="center"/>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5" fillId="0" borderId="17"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8" xfId="0" applyNumberFormat="1" applyFont="1" applyBorder="1" applyAlignment="1">
      <alignment horizontal="center" vertical="center"/>
    </xf>
    <xf numFmtId="0" fontId="5" fillId="0" borderId="3" xfId="0" applyNumberFormat="1" applyFont="1" applyBorder="1" applyAlignment="1">
      <alignment horizontal="center" vertical="center"/>
    </xf>
    <xf numFmtId="0" fontId="7" fillId="0" borderId="0" xfId="0" applyFont="1" applyAlignment="1">
      <alignment horizontal="center" vertical="center" wrapText="1"/>
    </xf>
    <xf numFmtId="165" fontId="5" fillId="0" borderId="17"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165" fontId="5" fillId="0" borderId="17"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5" fillId="3" borderId="17"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0" fillId="3" borderId="15"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0" fillId="3" borderId="30" xfId="0" applyFill="1" applyBorder="1" applyAlignment="1">
      <alignment horizontal="center" wrapText="1"/>
    </xf>
    <xf numFmtId="0" fontId="0" fillId="3" borderId="31" xfId="0" applyFill="1" applyBorder="1" applyAlignment="1">
      <alignment horizontal="center" wrapText="1"/>
    </xf>
    <xf numFmtId="0" fontId="3" fillId="3" borderId="0" xfId="0" applyFont="1" applyFill="1" applyAlignment="1">
      <alignment horizontal="center" vertical="center" wrapText="1"/>
    </xf>
    <xf numFmtId="165" fontId="5" fillId="3" borderId="1" xfId="0" applyNumberFormat="1" applyFont="1" applyFill="1" applyBorder="1" applyAlignment="1">
      <alignment horizontal="center" vertical="center" wrapText="1"/>
    </xf>
    <xf numFmtId="0" fontId="26" fillId="0" borderId="0" xfId="7" applyFont="1" applyAlignment="1">
      <alignment horizontal="center" vertical="center"/>
    </xf>
    <xf numFmtId="0" fontId="19" fillId="0" borderId="1" xfId="7" applyFont="1" applyBorder="1" applyAlignment="1">
      <alignment horizontal="center" vertical="center" wrapText="1"/>
    </xf>
    <xf numFmtId="0" fontId="2" fillId="0" borderId="1" xfId="7" applyBorder="1" applyAlignment="1">
      <alignment horizontal="center" vertical="center" wrapText="1"/>
    </xf>
    <xf numFmtId="3" fontId="19" fillId="0" borderId="1" xfId="7" applyNumberFormat="1" applyFont="1" applyBorder="1" applyAlignment="1">
      <alignment horizontal="center" vertical="center" wrapText="1"/>
    </xf>
    <xf numFmtId="3" fontId="2" fillId="0" borderId="1" xfId="7" applyNumberFormat="1" applyBorder="1" applyAlignment="1">
      <alignment horizontal="center" vertical="center" wrapText="1"/>
    </xf>
    <xf numFmtId="0" fontId="19" fillId="0" borderId="27" xfId="7" applyFont="1" applyBorder="1" applyAlignment="1">
      <alignment horizontal="center" vertical="center" textRotation="90" wrapText="1"/>
    </xf>
    <xf numFmtId="0" fontId="2" fillId="0" borderId="8" xfId="7" applyBorder="1" applyAlignment="1">
      <alignment horizontal="center" vertical="center" textRotation="90" wrapText="1"/>
    </xf>
  </cellXfs>
  <cellStyles count="10">
    <cellStyle name="Comma 2" xfId="1" xr:uid="{00000000-0005-0000-0000-000000000000}"/>
    <cellStyle name="Comma 2 2" xfId="2" xr:uid="{00000000-0005-0000-0000-000001000000}"/>
    <cellStyle name="left_arm10_BordWW_900" xfId="3" xr:uid="{00000000-0005-0000-0000-000002000000}"/>
    <cellStyle name="Normal 3" xfId="4" xr:uid="{00000000-0005-0000-0000-000003000000}"/>
    <cellStyle name="rgt_arm14_Money_900" xfId="5" xr:uid="{00000000-0005-0000-0000-000004000000}"/>
    <cellStyle name="Обычный" xfId="0" builtinId="0"/>
    <cellStyle name="Обычный 2" xfId="6" xr:uid="{00000000-0005-0000-0000-000006000000}"/>
    <cellStyle name="Обычный 2 2" xfId="7" xr:uid="{00000000-0005-0000-0000-000007000000}"/>
    <cellStyle name="Финансовый" xfId="8" builtinId="3"/>
    <cellStyle name="Финансовый 2" xfId="9"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djermu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row r="10">
          <cell r="R10">
            <v>0</v>
          </cell>
          <cell r="U10">
            <v>0</v>
          </cell>
        </row>
      </sheetData>
      <sheetData sheetId="1"/>
      <sheetData sheetId="2">
        <row r="10">
          <cell r="U10">
            <v>0</v>
          </cell>
          <cell r="X1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114"/>
  <sheetViews>
    <sheetView topLeftCell="A13" zoomScale="120" zoomScaleNormal="120" workbookViewId="0">
      <pane xSplit="1" topLeftCell="E1" activePane="topRight" state="frozen"/>
      <selection pane="topRight" activeCell="J20" sqref="J20"/>
    </sheetView>
  </sheetViews>
  <sheetFormatPr defaultRowHeight="11.25"/>
  <cols>
    <col min="1" max="1" width="19.33203125" style="49" customWidth="1"/>
    <col min="2" max="2" width="47.5" style="92" customWidth="1"/>
    <col min="3" max="9" width="13.33203125" style="49" customWidth="1"/>
    <col min="10" max="11" width="15.1640625" style="198" customWidth="1"/>
    <col min="12" max="12" width="13" style="198" customWidth="1"/>
    <col min="13" max="15" width="13" style="26" customWidth="1"/>
    <col min="16" max="16" width="15" style="26" customWidth="1"/>
    <col min="17" max="18" width="14.33203125" style="26" customWidth="1"/>
    <col min="19" max="19" width="12.83203125" style="26" customWidth="1"/>
    <col min="20" max="21" width="13.5" style="26" customWidth="1"/>
    <col min="22" max="22" width="44.6640625" style="52" customWidth="1"/>
    <col min="23" max="16384" width="9.33203125" style="52"/>
  </cols>
  <sheetData>
    <row r="2" spans="1:22" ht="20.25" customHeight="1">
      <c r="L2" s="199"/>
      <c r="M2" s="27"/>
      <c r="N2" s="27"/>
      <c r="O2" s="27"/>
      <c r="R2" s="27"/>
      <c r="U2" s="53"/>
      <c r="V2" s="53" t="s">
        <v>629</v>
      </c>
    </row>
    <row r="3" spans="1:22" ht="15" customHeight="1">
      <c r="A3" s="39"/>
      <c r="B3" s="39"/>
      <c r="C3" s="39"/>
      <c r="D3" s="39"/>
      <c r="E3" s="39"/>
      <c r="F3" s="39"/>
      <c r="G3" s="39"/>
      <c r="H3" s="39"/>
      <c r="I3" s="39"/>
      <c r="J3" s="200"/>
      <c r="K3" s="200"/>
      <c r="L3" s="200"/>
      <c r="M3" s="39"/>
      <c r="N3" s="39"/>
      <c r="O3" s="39"/>
      <c r="P3" s="39"/>
      <c r="Q3" s="39"/>
      <c r="R3" s="39"/>
      <c r="S3" s="39"/>
      <c r="T3" s="39"/>
      <c r="U3" s="39"/>
    </row>
    <row r="4" spans="1:22" ht="27" customHeight="1">
      <c r="A4" s="289" t="s">
        <v>764</v>
      </c>
      <c r="B4" s="289"/>
      <c r="C4" s="289"/>
      <c r="D4" s="289"/>
      <c r="E4" s="289"/>
      <c r="F4" s="289"/>
      <c r="G4" s="289"/>
      <c r="H4" s="289"/>
      <c r="I4" s="289"/>
      <c r="J4" s="289"/>
      <c r="K4" s="289"/>
      <c r="L4" s="289"/>
      <c r="M4" s="289"/>
      <c r="N4" s="289"/>
      <c r="O4" s="289"/>
      <c r="P4" s="289"/>
      <c r="Q4" s="289"/>
      <c r="R4" s="289"/>
      <c r="S4" s="289"/>
      <c r="T4" s="289"/>
      <c r="U4" s="289"/>
    </row>
    <row r="5" spans="1:22" ht="21" customHeight="1" thickBot="1">
      <c r="S5" s="28"/>
      <c r="V5" s="58" t="s">
        <v>0</v>
      </c>
    </row>
    <row r="6" spans="1:22" ht="21.75" customHeight="1">
      <c r="A6" s="292" t="s">
        <v>1</v>
      </c>
      <c r="B6" s="287" t="s">
        <v>2</v>
      </c>
      <c r="C6" s="287" t="s">
        <v>3</v>
      </c>
      <c r="D6" s="291" t="s">
        <v>756</v>
      </c>
      <c r="E6" s="291"/>
      <c r="F6" s="291"/>
      <c r="G6" s="291" t="s">
        <v>757</v>
      </c>
      <c r="H6" s="291"/>
      <c r="I6" s="291"/>
      <c r="J6" s="294" t="s">
        <v>626</v>
      </c>
      <c r="K6" s="294"/>
      <c r="L6" s="294"/>
      <c r="M6" s="285" t="s">
        <v>758</v>
      </c>
      <c r="N6" s="285"/>
      <c r="O6" s="285"/>
      <c r="P6" s="291" t="s">
        <v>759</v>
      </c>
      <c r="Q6" s="291"/>
      <c r="R6" s="291"/>
      <c r="S6" s="291" t="s">
        <v>760</v>
      </c>
      <c r="T6" s="291"/>
      <c r="U6" s="291"/>
      <c r="V6" s="59" t="s">
        <v>624</v>
      </c>
    </row>
    <row r="7" spans="1:22" ht="21" customHeight="1">
      <c r="A7" s="293"/>
      <c r="B7" s="288"/>
      <c r="C7" s="288"/>
      <c r="D7" s="277" t="s">
        <v>4</v>
      </c>
      <c r="E7" s="277" t="s">
        <v>5</v>
      </c>
      <c r="F7" s="277"/>
      <c r="G7" s="277" t="s">
        <v>4</v>
      </c>
      <c r="H7" s="277" t="s">
        <v>5</v>
      </c>
      <c r="I7" s="277"/>
      <c r="J7" s="290" t="s">
        <v>4</v>
      </c>
      <c r="K7" s="290" t="s">
        <v>5</v>
      </c>
      <c r="L7" s="290"/>
      <c r="M7" s="277" t="s">
        <v>4</v>
      </c>
      <c r="N7" s="277" t="s">
        <v>5</v>
      </c>
      <c r="O7" s="277"/>
      <c r="P7" s="277" t="s">
        <v>4</v>
      </c>
      <c r="Q7" s="277" t="s">
        <v>5</v>
      </c>
      <c r="R7" s="277"/>
      <c r="S7" s="277" t="s">
        <v>4</v>
      </c>
      <c r="T7" s="277" t="s">
        <v>5</v>
      </c>
      <c r="U7" s="277"/>
      <c r="V7" s="286" t="s">
        <v>761</v>
      </c>
    </row>
    <row r="8" spans="1:22" ht="33" customHeight="1">
      <c r="A8" s="293"/>
      <c r="B8" s="288"/>
      <c r="C8" s="288"/>
      <c r="D8" s="277"/>
      <c r="E8" s="29" t="s">
        <v>6</v>
      </c>
      <c r="F8" s="29" t="s">
        <v>7</v>
      </c>
      <c r="G8" s="277"/>
      <c r="H8" s="29" t="s">
        <v>6</v>
      </c>
      <c r="I8" s="29" t="s">
        <v>7</v>
      </c>
      <c r="J8" s="290"/>
      <c r="K8" s="201" t="s">
        <v>6</v>
      </c>
      <c r="L8" s="201" t="s">
        <v>7</v>
      </c>
      <c r="M8" s="277"/>
      <c r="N8" s="29" t="s">
        <v>6</v>
      </c>
      <c r="O8" s="29" t="s">
        <v>7</v>
      </c>
      <c r="P8" s="277"/>
      <c r="Q8" s="29" t="s">
        <v>6</v>
      </c>
      <c r="R8" s="29" t="s">
        <v>7</v>
      </c>
      <c r="S8" s="277"/>
      <c r="T8" s="29" t="s">
        <v>6</v>
      </c>
      <c r="U8" s="29" t="s">
        <v>7</v>
      </c>
      <c r="V8" s="286"/>
    </row>
    <row r="9" spans="1:22" s="43" customFormat="1" ht="23.25" customHeight="1">
      <c r="A9" s="63">
        <v>1</v>
      </c>
      <c r="B9" s="42">
        <v>2</v>
      </c>
      <c r="C9" s="42">
        <v>3</v>
      </c>
      <c r="D9" s="42">
        <v>4</v>
      </c>
      <c r="E9" s="42">
        <v>5</v>
      </c>
      <c r="F9" s="42">
        <v>6</v>
      </c>
      <c r="G9" s="42">
        <v>7</v>
      </c>
      <c r="H9" s="42">
        <v>8</v>
      </c>
      <c r="I9" s="42">
        <v>9</v>
      </c>
      <c r="J9" s="202">
        <v>10</v>
      </c>
      <c r="K9" s="202">
        <v>11</v>
      </c>
      <c r="L9" s="202">
        <v>12</v>
      </c>
      <c r="M9" s="42">
        <v>13</v>
      </c>
      <c r="N9" s="42">
        <v>14</v>
      </c>
      <c r="O9" s="42">
        <v>15</v>
      </c>
      <c r="P9" s="42">
        <v>16</v>
      </c>
      <c r="Q9" s="42">
        <v>17</v>
      </c>
      <c r="R9" s="42">
        <v>18</v>
      </c>
      <c r="S9" s="42">
        <v>19</v>
      </c>
      <c r="T9" s="42">
        <v>20</v>
      </c>
      <c r="U9" s="42">
        <v>21</v>
      </c>
      <c r="V9" s="62">
        <v>22</v>
      </c>
    </row>
    <row r="10" spans="1:22" s="43" customFormat="1" ht="120.75" customHeight="1">
      <c r="A10" s="93" t="s">
        <v>749</v>
      </c>
      <c r="B10" s="94" t="s">
        <v>8</v>
      </c>
      <c r="C10" s="24" t="s">
        <v>9</v>
      </c>
      <c r="D10" s="19">
        <f>D12+D46+D62</f>
        <v>3258418.3</v>
      </c>
      <c r="E10" s="19">
        <f>E12+E46+E62</f>
        <v>2563172.3999999994</v>
      </c>
      <c r="F10" s="19">
        <f>F46+F62</f>
        <v>969945.89999999991</v>
      </c>
      <c r="G10" s="98">
        <f>G12+G46+G62</f>
        <v>3098154.7</v>
      </c>
      <c r="H10" s="98">
        <f>H12+H46+H62</f>
        <v>2710432.2</v>
      </c>
      <c r="I10" s="98">
        <f>I46+I62</f>
        <v>775482.5</v>
      </c>
      <c r="J10" s="98">
        <f>J12+J46+J62</f>
        <v>3304537.1999999997</v>
      </c>
      <c r="K10" s="98">
        <f>K12+K46+K62</f>
        <v>3114537.1999999997</v>
      </c>
      <c r="L10" s="203">
        <f>L46+L62</f>
        <v>954519.9</v>
      </c>
      <c r="M10" s="19">
        <f>N10</f>
        <v>404104.99999999953</v>
      </c>
      <c r="N10" s="19">
        <f>K10-H10</f>
        <v>404104.99999999953</v>
      </c>
      <c r="O10" s="19">
        <f>L10-I10</f>
        <v>179037.40000000002</v>
      </c>
      <c r="P10" s="98">
        <f>P12+P46+P62</f>
        <v>3122453.4</v>
      </c>
      <c r="Q10" s="98">
        <f>Q12+Q46+Q62</f>
        <v>3122453.4</v>
      </c>
      <c r="R10" s="203">
        <f>R46+R62</f>
        <v>0</v>
      </c>
      <c r="S10" s="98">
        <f>S12+S46+S62</f>
        <v>3132911.0999999996</v>
      </c>
      <c r="T10" s="98">
        <f>T12+T46+T62</f>
        <v>3132911.0999999996</v>
      </c>
      <c r="U10" s="203">
        <f>U46+U62</f>
        <v>0</v>
      </c>
      <c r="V10" s="155" t="s">
        <v>654</v>
      </c>
    </row>
    <row r="11" spans="1:22" ht="16.5" customHeight="1">
      <c r="A11" s="67"/>
      <c r="B11" s="95" t="s">
        <v>5</v>
      </c>
      <c r="C11" s="68"/>
      <c r="D11" s="96"/>
      <c r="E11" s="96"/>
      <c r="F11" s="68"/>
      <c r="G11" s="40"/>
      <c r="H11" s="40"/>
      <c r="I11" s="40"/>
      <c r="J11" s="204"/>
      <c r="K11" s="204"/>
      <c r="L11" s="204"/>
      <c r="M11" s="96"/>
      <c r="N11" s="96"/>
      <c r="O11" s="40"/>
      <c r="P11" s="204"/>
      <c r="Q11" s="204"/>
      <c r="R11" s="204"/>
      <c r="S11" s="204"/>
      <c r="T11" s="204"/>
      <c r="U11" s="204"/>
      <c r="V11" s="156"/>
    </row>
    <row r="12" spans="1:22" s="43" customFormat="1" ht="40.5" customHeight="1">
      <c r="A12" s="93" t="s">
        <v>10</v>
      </c>
      <c r="B12" s="94" t="s">
        <v>11</v>
      </c>
      <c r="C12" s="24" t="s">
        <v>12</v>
      </c>
      <c r="D12" s="19">
        <f>D14+D19+D22+D42</f>
        <v>409577.60000000003</v>
      </c>
      <c r="E12" s="19">
        <f>E14+E19+E22+E42</f>
        <v>409577.60000000003</v>
      </c>
      <c r="F12" s="24" t="s">
        <v>364</v>
      </c>
      <c r="G12" s="19">
        <f>H12</f>
        <v>498067.8</v>
      </c>
      <c r="H12" s="19">
        <f>H14+H19+H22+H42</f>
        <v>498067.8</v>
      </c>
      <c r="I12" s="19" t="s">
        <v>364</v>
      </c>
      <c r="J12" s="203">
        <f>K12</f>
        <v>625209.5</v>
      </c>
      <c r="K12" s="19">
        <f>K14+K19+K22+K42</f>
        <v>625209.5</v>
      </c>
      <c r="L12" s="203" t="s">
        <v>364</v>
      </c>
      <c r="M12" s="19">
        <f>N12</f>
        <v>127141.70000000001</v>
      </c>
      <c r="N12" s="19">
        <f>K12-H12</f>
        <v>127141.70000000001</v>
      </c>
      <c r="O12" s="19" t="s">
        <v>364</v>
      </c>
      <c r="P12" s="203">
        <f>Q12</f>
        <v>633125.69999999995</v>
      </c>
      <c r="Q12" s="19">
        <f>Q14+Q19+Q22+Q42</f>
        <v>633125.69999999995</v>
      </c>
      <c r="R12" s="203" t="s">
        <v>364</v>
      </c>
      <c r="S12" s="203">
        <f>T12</f>
        <v>643583.4</v>
      </c>
      <c r="T12" s="19">
        <f>T14+T19+T22+T42</f>
        <v>643583.4</v>
      </c>
      <c r="U12" s="203" t="s">
        <v>364</v>
      </c>
      <c r="V12" s="157"/>
    </row>
    <row r="13" spans="1:22" ht="19.5" customHeight="1">
      <c r="A13" s="67"/>
      <c r="B13" s="95" t="s">
        <v>5</v>
      </c>
      <c r="C13" s="68"/>
      <c r="D13" s="96"/>
      <c r="E13" s="96"/>
      <c r="F13" s="68"/>
      <c r="G13" s="40"/>
      <c r="H13" s="40"/>
      <c r="I13" s="40"/>
      <c r="J13" s="204"/>
      <c r="K13" s="204"/>
      <c r="L13" s="204"/>
      <c r="M13" s="40"/>
      <c r="N13" s="40"/>
      <c r="O13" s="40"/>
      <c r="P13" s="204"/>
      <c r="Q13" s="204"/>
      <c r="R13" s="204"/>
      <c r="S13" s="204"/>
      <c r="T13" s="204"/>
      <c r="U13" s="204"/>
      <c r="V13" s="156"/>
    </row>
    <row r="14" spans="1:22" s="43" customFormat="1" ht="39.75" customHeight="1">
      <c r="A14" s="93" t="s">
        <v>13</v>
      </c>
      <c r="B14" s="94" t="s">
        <v>14</v>
      </c>
      <c r="C14" s="24" t="s">
        <v>15</v>
      </c>
      <c r="D14" s="19">
        <f>D16+D17+D18</f>
        <v>130350.8</v>
      </c>
      <c r="E14" s="19">
        <f>E16+E17+E18</f>
        <v>130350.8</v>
      </c>
      <c r="F14" s="24" t="s">
        <v>364</v>
      </c>
      <c r="G14" s="19">
        <f>G16+G17+G18</f>
        <v>193406.4</v>
      </c>
      <c r="H14" s="19">
        <f>H16+H17+H18</f>
        <v>193406.4</v>
      </c>
      <c r="I14" s="19" t="s">
        <v>364</v>
      </c>
      <c r="J14" s="203">
        <f>J16+J17+J18</f>
        <v>282800.90000000002</v>
      </c>
      <c r="K14" s="203">
        <f>K16+K17+K18</f>
        <v>282800.90000000002</v>
      </c>
      <c r="L14" s="203" t="s">
        <v>364</v>
      </c>
      <c r="M14" s="19">
        <f>N14</f>
        <v>89394.500000000029</v>
      </c>
      <c r="N14" s="19">
        <f>K14-H14</f>
        <v>89394.500000000029</v>
      </c>
      <c r="O14" s="19" t="s">
        <v>364</v>
      </c>
      <c r="P14" s="203">
        <f>P16+P17+P18</f>
        <v>286300.90000000002</v>
      </c>
      <c r="Q14" s="203">
        <f>Q16+Q17+Q18</f>
        <v>286300.90000000002</v>
      </c>
      <c r="R14" s="203" t="s">
        <v>364</v>
      </c>
      <c r="S14" s="203">
        <f>S16+S17+S18</f>
        <v>289010.90000000002</v>
      </c>
      <c r="T14" s="203">
        <f>T16+T17+T18</f>
        <v>289010.90000000002</v>
      </c>
      <c r="U14" s="203" t="s">
        <v>364</v>
      </c>
      <c r="V14" s="157"/>
    </row>
    <row r="15" spans="1:22" ht="12.75" customHeight="1">
      <c r="A15" s="67"/>
      <c r="B15" s="95" t="s">
        <v>5</v>
      </c>
      <c r="C15" s="68"/>
      <c r="D15" s="96"/>
      <c r="E15" s="96"/>
      <c r="F15" s="68"/>
      <c r="G15" s="40"/>
      <c r="H15" s="40"/>
      <c r="I15" s="40"/>
      <c r="J15" s="205"/>
      <c r="K15" s="205"/>
      <c r="L15" s="205"/>
      <c r="M15" s="40"/>
      <c r="N15" s="40"/>
      <c r="O15" s="40"/>
      <c r="P15" s="205"/>
      <c r="Q15" s="205"/>
      <c r="R15" s="205"/>
      <c r="S15" s="205"/>
      <c r="T15" s="205"/>
      <c r="U15" s="205"/>
      <c r="V15" s="156"/>
    </row>
    <row r="16" spans="1:22" s="43" customFormat="1" ht="40.5" customHeight="1">
      <c r="A16" s="44" t="s">
        <v>16</v>
      </c>
      <c r="B16" s="97" t="s">
        <v>17</v>
      </c>
      <c r="C16" s="25" t="s">
        <v>9</v>
      </c>
      <c r="D16" s="23">
        <f>E16</f>
        <v>19446.900000000001</v>
      </c>
      <c r="E16" s="23">
        <v>19446.900000000001</v>
      </c>
      <c r="F16" s="25" t="s">
        <v>364</v>
      </c>
      <c r="G16" s="23">
        <f>H16</f>
        <v>15000</v>
      </c>
      <c r="H16" s="23">
        <v>15000</v>
      </c>
      <c r="I16" s="23" t="s">
        <v>364</v>
      </c>
      <c r="J16" s="206">
        <f>K16</f>
        <v>46312.800000000003</v>
      </c>
      <c r="K16" s="206">
        <v>46312.800000000003</v>
      </c>
      <c r="L16" s="206" t="s">
        <v>364</v>
      </c>
      <c r="M16" s="23">
        <f>N16</f>
        <v>31312.800000000003</v>
      </c>
      <c r="N16" s="19">
        <f>K16-H16</f>
        <v>31312.800000000003</v>
      </c>
      <c r="O16" s="23" t="s">
        <v>364</v>
      </c>
      <c r="P16" s="206">
        <f>Q16</f>
        <v>49812.800000000003</v>
      </c>
      <c r="Q16" s="206">
        <v>49812.800000000003</v>
      </c>
      <c r="R16" s="206" t="s">
        <v>364</v>
      </c>
      <c r="S16" s="206">
        <f>T16</f>
        <v>51422.8</v>
      </c>
      <c r="T16" s="206">
        <v>51422.8</v>
      </c>
      <c r="U16" s="206" t="s">
        <v>364</v>
      </c>
      <c r="V16" s="278" t="s">
        <v>655</v>
      </c>
    </row>
    <row r="17" spans="1:22" s="43" customFormat="1" ht="33.75" customHeight="1">
      <c r="A17" s="44">
        <v>1112</v>
      </c>
      <c r="B17" s="97" t="s">
        <v>18</v>
      </c>
      <c r="C17" s="25" t="s">
        <v>9</v>
      </c>
      <c r="D17" s="23">
        <f>E17</f>
        <v>9063.2999999999993</v>
      </c>
      <c r="E17" s="23">
        <v>9063.2999999999993</v>
      </c>
      <c r="F17" s="25" t="s">
        <v>364</v>
      </c>
      <c r="G17" s="23">
        <f>H17</f>
        <v>12000</v>
      </c>
      <c r="H17" s="23">
        <v>12000</v>
      </c>
      <c r="I17" s="23" t="s">
        <v>364</v>
      </c>
      <c r="J17" s="206">
        <f>K17</f>
        <v>35272.5</v>
      </c>
      <c r="K17" s="206">
        <v>35272.5</v>
      </c>
      <c r="L17" s="206" t="s">
        <v>364</v>
      </c>
      <c r="M17" s="23">
        <f>N17</f>
        <v>23272.5</v>
      </c>
      <c r="N17" s="19">
        <f t="shared" ref="N17:N80" si="0">K17-H17</f>
        <v>23272.5</v>
      </c>
      <c r="O17" s="23" t="s">
        <v>364</v>
      </c>
      <c r="P17" s="206">
        <f>Q17</f>
        <v>35272.5</v>
      </c>
      <c r="Q17" s="206">
        <v>35272.5</v>
      </c>
      <c r="R17" s="206" t="s">
        <v>364</v>
      </c>
      <c r="S17" s="206">
        <f>T17</f>
        <v>36372.5</v>
      </c>
      <c r="T17" s="206">
        <v>36372.5</v>
      </c>
      <c r="U17" s="206" t="s">
        <v>364</v>
      </c>
      <c r="V17" s="280"/>
    </row>
    <row r="18" spans="1:22" s="43" customFormat="1" ht="33.75" customHeight="1">
      <c r="A18" s="44" t="s">
        <v>19</v>
      </c>
      <c r="B18" s="97" t="s">
        <v>20</v>
      </c>
      <c r="C18" s="25" t="s">
        <v>9</v>
      </c>
      <c r="D18" s="23">
        <f>E18</f>
        <v>101840.6</v>
      </c>
      <c r="E18" s="23">
        <v>101840.6</v>
      </c>
      <c r="F18" s="25" t="s">
        <v>364</v>
      </c>
      <c r="G18" s="23">
        <f>H18</f>
        <v>166406.39999999999</v>
      </c>
      <c r="H18" s="23">
        <v>166406.39999999999</v>
      </c>
      <c r="I18" s="23" t="s">
        <v>364</v>
      </c>
      <c r="J18" s="206">
        <f>K18</f>
        <v>201215.6</v>
      </c>
      <c r="K18" s="206">
        <v>201215.6</v>
      </c>
      <c r="L18" s="206" t="s">
        <v>364</v>
      </c>
      <c r="M18" s="23">
        <f>N18</f>
        <v>34809.200000000012</v>
      </c>
      <c r="N18" s="19">
        <f t="shared" si="0"/>
        <v>34809.200000000012</v>
      </c>
      <c r="O18" s="23" t="s">
        <v>364</v>
      </c>
      <c r="P18" s="206">
        <f>Q18</f>
        <v>201215.6</v>
      </c>
      <c r="Q18" s="206">
        <v>201215.6</v>
      </c>
      <c r="R18" s="206" t="s">
        <v>364</v>
      </c>
      <c r="S18" s="206">
        <f>T18</f>
        <v>201215.6</v>
      </c>
      <c r="T18" s="206">
        <v>201215.6</v>
      </c>
      <c r="U18" s="206" t="s">
        <v>364</v>
      </c>
      <c r="V18" s="158" t="s">
        <v>641</v>
      </c>
    </row>
    <row r="19" spans="1:22" s="43" customFormat="1" ht="19.5" customHeight="1">
      <c r="A19" s="93" t="s">
        <v>21</v>
      </c>
      <c r="B19" s="94" t="s">
        <v>22</v>
      </c>
      <c r="C19" s="24" t="s">
        <v>23</v>
      </c>
      <c r="D19" s="19">
        <f>D21</f>
        <v>226654.4</v>
      </c>
      <c r="E19" s="19">
        <f>E21</f>
        <v>226654.4</v>
      </c>
      <c r="F19" s="24" t="s">
        <v>364</v>
      </c>
      <c r="G19" s="19">
        <f>G21</f>
        <v>259388.1</v>
      </c>
      <c r="H19" s="19">
        <f>H21</f>
        <v>259388.1</v>
      </c>
      <c r="I19" s="19" t="s">
        <v>364</v>
      </c>
      <c r="J19" s="203">
        <f>J21</f>
        <v>294608.59999999998</v>
      </c>
      <c r="K19" s="19">
        <f>K21</f>
        <v>294608.59999999998</v>
      </c>
      <c r="L19" s="203" t="s">
        <v>364</v>
      </c>
      <c r="M19" s="19">
        <f>N19</f>
        <v>35220.499999999971</v>
      </c>
      <c r="N19" s="19">
        <f t="shared" si="0"/>
        <v>35220.499999999971</v>
      </c>
      <c r="O19" s="19" t="s">
        <v>364</v>
      </c>
      <c r="P19" s="203">
        <f>P21</f>
        <v>299024.8</v>
      </c>
      <c r="Q19" s="19">
        <f>Q21</f>
        <v>299024.8</v>
      </c>
      <c r="R19" s="203" t="s">
        <v>364</v>
      </c>
      <c r="S19" s="203">
        <f>S21</f>
        <v>306772.5</v>
      </c>
      <c r="T19" s="19">
        <f>T21</f>
        <v>306772.5</v>
      </c>
      <c r="U19" s="203" t="s">
        <v>364</v>
      </c>
      <c r="V19" s="157"/>
    </row>
    <row r="20" spans="1:22" ht="16.5" customHeight="1">
      <c r="A20" s="67"/>
      <c r="B20" s="95" t="s">
        <v>5</v>
      </c>
      <c r="C20" s="68"/>
      <c r="D20" s="96"/>
      <c r="E20" s="96"/>
      <c r="F20" s="68"/>
      <c r="G20" s="40"/>
      <c r="H20" s="40"/>
      <c r="I20" s="40"/>
      <c r="J20" s="204"/>
      <c r="K20" s="204"/>
      <c r="L20" s="204"/>
      <c r="M20" s="40"/>
      <c r="N20" s="19">
        <f t="shared" si="0"/>
        <v>0</v>
      </c>
      <c r="O20" s="40"/>
      <c r="P20" s="204"/>
      <c r="Q20" s="204"/>
      <c r="R20" s="204"/>
      <c r="S20" s="204"/>
      <c r="T20" s="204"/>
      <c r="U20" s="204"/>
      <c r="V20" s="156"/>
    </row>
    <row r="21" spans="1:22" s="43" customFormat="1" ht="19.5" customHeight="1">
      <c r="A21" s="44" t="s">
        <v>24</v>
      </c>
      <c r="B21" s="97" t="s">
        <v>25</v>
      </c>
      <c r="C21" s="25" t="s">
        <v>9</v>
      </c>
      <c r="D21" s="23">
        <f>E21</f>
        <v>226654.4</v>
      </c>
      <c r="E21" s="23">
        <v>226654.4</v>
      </c>
      <c r="F21" s="25" t="s">
        <v>364</v>
      </c>
      <c r="G21" s="23">
        <f>H21</f>
        <v>259388.1</v>
      </c>
      <c r="H21" s="23">
        <v>259388.1</v>
      </c>
      <c r="I21" s="23" t="s">
        <v>364</v>
      </c>
      <c r="J21" s="206">
        <f>K21</f>
        <v>294608.59999999998</v>
      </c>
      <c r="K21" s="206">
        <v>294608.59999999998</v>
      </c>
      <c r="L21" s="206" t="s">
        <v>364</v>
      </c>
      <c r="M21" s="23">
        <f>N21</f>
        <v>35220.499999999971</v>
      </c>
      <c r="N21" s="19">
        <f t="shared" si="0"/>
        <v>35220.499999999971</v>
      </c>
      <c r="O21" s="23" t="s">
        <v>364</v>
      </c>
      <c r="P21" s="206">
        <f>Q21</f>
        <v>299024.8</v>
      </c>
      <c r="Q21" s="206">
        <v>299024.8</v>
      </c>
      <c r="R21" s="206" t="s">
        <v>364</v>
      </c>
      <c r="S21" s="206">
        <f>T21</f>
        <v>306772.5</v>
      </c>
      <c r="T21" s="206">
        <v>306772.5</v>
      </c>
      <c r="U21" s="206" t="s">
        <v>364</v>
      </c>
      <c r="V21" s="158" t="s">
        <v>656</v>
      </c>
    </row>
    <row r="22" spans="1:22" s="43" customFormat="1" ht="80.25" customHeight="1">
      <c r="A22" s="93" t="s">
        <v>26</v>
      </c>
      <c r="B22" s="94" t="s">
        <v>27</v>
      </c>
      <c r="C22" s="24" t="s">
        <v>28</v>
      </c>
      <c r="D22" s="19">
        <f>D24+D25+D26+D27+D28+D29+D30+D31+D32+D33+D34+D35+D36+D37+D38+D39+D40+D41</f>
        <v>33450.5</v>
      </c>
      <c r="E22" s="19">
        <f>E24+E25+E26+E27+E28+E29+E30+E31+E32+E33+E34+E35+E36+E37+E38+E39+E40+E41</f>
        <v>33450.5</v>
      </c>
      <c r="F22" s="24" t="s">
        <v>364</v>
      </c>
      <c r="G22" s="19">
        <f>G24+G25+G26+G27+G28+G29+G30+G31+G32+G33+G34+G35+G36+G37+G38+G39+G40+G41</f>
        <v>27273.300000000003</v>
      </c>
      <c r="H22" s="19">
        <f>H24+H25+H26+H27+H28+H29+H30+H31+H32+H33+H34+H35+H36+H37+H38+H39+H40+H41</f>
        <v>27273.300000000003</v>
      </c>
      <c r="I22" s="19" t="s">
        <v>364</v>
      </c>
      <c r="J22" s="19">
        <f>J24+J25+J26+J27+J28+J29+J30+J31+J32+J33+J34+J35+J36+J37+J38+J39+J40+J41</f>
        <v>29300</v>
      </c>
      <c r="K22" s="19">
        <f>K24+K25+K26+K27+K28+K29+K30+K31+K32+K33+K34+K35+K36+K37+K38+K39+K40+K41</f>
        <v>29300</v>
      </c>
      <c r="L22" s="203" t="s">
        <v>364</v>
      </c>
      <c r="M22" s="19">
        <f>N22</f>
        <v>2026.6999999999971</v>
      </c>
      <c r="N22" s="19">
        <f t="shared" si="0"/>
        <v>2026.6999999999971</v>
      </c>
      <c r="O22" s="19" t="s">
        <v>364</v>
      </c>
      <c r="P22" s="19">
        <f>P24+P25+P26+P27+P28+P29+P30+P31+P32+P33+P34+P35+P36+P37+P38+P39+P40+P41</f>
        <v>29300</v>
      </c>
      <c r="Q22" s="19">
        <f>Q24+Q25+Q26+Q27+Q28+Q29+Q30+Q31+Q32+Q33+Q34+Q35+Q36+Q37+Q38+Q39+Q40+Q41</f>
        <v>29300</v>
      </c>
      <c r="R22" s="203" t="s">
        <v>364</v>
      </c>
      <c r="S22" s="19">
        <f>S24+S25+S26+S27+S28+S29+S30+S31+S32+S33+S34+S35+S36+S37+S38+S39+S40+S41</f>
        <v>29300</v>
      </c>
      <c r="T22" s="19">
        <f>T24+T25+T26+T27+T28+T29+T30+T31+T32+T33+T34+T35+T36+T37+T38+T39+T40+T41</f>
        <v>29300</v>
      </c>
      <c r="U22" s="203" t="s">
        <v>364</v>
      </c>
      <c r="V22" s="158" t="s">
        <v>642</v>
      </c>
    </row>
    <row r="23" spans="1:22" ht="12.75" customHeight="1">
      <c r="A23" s="67"/>
      <c r="B23" s="95" t="s">
        <v>5</v>
      </c>
      <c r="C23" s="68"/>
      <c r="D23" s="96"/>
      <c r="E23" s="96"/>
      <c r="F23" s="68"/>
      <c r="G23" s="40"/>
      <c r="H23" s="40"/>
      <c r="I23" s="40"/>
      <c r="J23" s="204"/>
      <c r="K23" s="204"/>
      <c r="L23" s="204"/>
      <c r="M23" s="40"/>
      <c r="N23" s="23"/>
      <c r="O23" s="40"/>
      <c r="P23" s="204"/>
      <c r="Q23" s="204"/>
      <c r="R23" s="204"/>
      <c r="S23" s="204"/>
      <c r="T23" s="204"/>
      <c r="U23" s="204"/>
      <c r="V23" s="159"/>
    </row>
    <row r="24" spans="1:22" ht="49.5" customHeight="1">
      <c r="A24" s="67" t="s">
        <v>29</v>
      </c>
      <c r="B24" s="95" t="s">
        <v>30</v>
      </c>
      <c r="C24" s="68" t="s">
        <v>9</v>
      </c>
      <c r="D24" s="23">
        <f t="shared" ref="D24:D29" si="1">E24</f>
        <v>14790.6</v>
      </c>
      <c r="E24" s="23">
        <v>14790.6</v>
      </c>
      <c r="F24" s="25" t="s">
        <v>364</v>
      </c>
      <c r="G24" s="23">
        <f t="shared" ref="G24:G33" si="2">H24</f>
        <v>6800</v>
      </c>
      <c r="H24" s="23">
        <v>6800</v>
      </c>
      <c r="I24" s="23" t="s">
        <v>364</v>
      </c>
      <c r="J24" s="206">
        <f>K24</f>
        <v>6800</v>
      </c>
      <c r="K24" s="206">
        <v>6800</v>
      </c>
      <c r="L24" s="206" t="s">
        <v>364</v>
      </c>
      <c r="M24" s="23">
        <f>N24</f>
        <v>0</v>
      </c>
      <c r="N24" s="19">
        <f t="shared" si="0"/>
        <v>0</v>
      </c>
      <c r="O24" s="23" t="s">
        <v>364</v>
      </c>
      <c r="P24" s="206">
        <f>Q24</f>
        <v>6800</v>
      </c>
      <c r="Q24" s="206">
        <v>6800</v>
      </c>
      <c r="R24" s="206" t="s">
        <v>364</v>
      </c>
      <c r="S24" s="206">
        <f>T24</f>
        <v>6800</v>
      </c>
      <c r="T24" s="206">
        <v>6800</v>
      </c>
      <c r="U24" s="206" t="s">
        <v>364</v>
      </c>
      <c r="V24" s="160" t="s">
        <v>657</v>
      </c>
    </row>
    <row r="25" spans="1:22" ht="56.25" customHeight="1">
      <c r="A25" s="67" t="s">
        <v>31</v>
      </c>
      <c r="B25" s="95" t="s">
        <v>32</v>
      </c>
      <c r="C25" s="68" t="s">
        <v>9</v>
      </c>
      <c r="D25" s="23">
        <f t="shared" si="1"/>
        <v>0</v>
      </c>
      <c r="E25" s="23">
        <v>0</v>
      </c>
      <c r="F25" s="25" t="s">
        <v>364</v>
      </c>
      <c r="G25" s="23">
        <f t="shared" si="2"/>
        <v>0</v>
      </c>
      <c r="H25" s="23"/>
      <c r="I25" s="23" t="s">
        <v>364</v>
      </c>
      <c r="J25" s="206">
        <f t="shared" ref="J25:J41" si="3">K25</f>
        <v>0</v>
      </c>
      <c r="K25" s="206"/>
      <c r="L25" s="206" t="s">
        <v>364</v>
      </c>
      <c r="M25" s="23">
        <f>N25</f>
        <v>0</v>
      </c>
      <c r="N25" s="19">
        <f t="shared" si="0"/>
        <v>0</v>
      </c>
      <c r="O25" s="23" t="s">
        <v>364</v>
      </c>
      <c r="P25" s="206">
        <f t="shared" ref="P25:P41" si="4">Q25</f>
        <v>0</v>
      </c>
      <c r="Q25" s="206"/>
      <c r="R25" s="206" t="s">
        <v>364</v>
      </c>
      <c r="S25" s="206">
        <f t="shared" ref="S25:S41" si="5">T25</f>
        <v>0</v>
      </c>
      <c r="T25" s="206"/>
      <c r="U25" s="206" t="s">
        <v>364</v>
      </c>
      <c r="V25" s="160" t="s">
        <v>658</v>
      </c>
    </row>
    <row r="26" spans="1:22" ht="45" customHeight="1">
      <c r="A26" s="67" t="s">
        <v>33</v>
      </c>
      <c r="B26" s="95" t="s">
        <v>34</v>
      </c>
      <c r="C26" s="68" t="s">
        <v>9</v>
      </c>
      <c r="D26" s="23">
        <f t="shared" si="1"/>
        <v>125</v>
      </c>
      <c r="E26" s="23">
        <v>125</v>
      </c>
      <c r="F26" s="25" t="s">
        <v>364</v>
      </c>
      <c r="G26" s="23">
        <f t="shared" si="2"/>
        <v>100</v>
      </c>
      <c r="H26" s="23">
        <v>100</v>
      </c>
      <c r="I26" s="23" t="s">
        <v>364</v>
      </c>
      <c r="J26" s="206">
        <f t="shared" si="3"/>
        <v>100</v>
      </c>
      <c r="K26" s="206">
        <v>100</v>
      </c>
      <c r="L26" s="206" t="s">
        <v>364</v>
      </c>
      <c r="M26" s="23">
        <v>0</v>
      </c>
      <c r="N26" s="19">
        <f t="shared" si="0"/>
        <v>0</v>
      </c>
      <c r="O26" s="23" t="s">
        <v>364</v>
      </c>
      <c r="P26" s="206">
        <f t="shared" si="4"/>
        <v>100</v>
      </c>
      <c r="Q26" s="206">
        <v>100</v>
      </c>
      <c r="R26" s="206" t="s">
        <v>364</v>
      </c>
      <c r="S26" s="206">
        <f t="shared" si="5"/>
        <v>100</v>
      </c>
      <c r="T26" s="206">
        <v>100</v>
      </c>
      <c r="U26" s="206" t="s">
        <v>364</v>
      </c>
      <c r="V26" s="160" t="s">
        <v>643</v>
      </c>
    </row>
    <row r="27" spans="1:22" ht="51.75" customHeight="1">
      <c r="A27" s="67" t="s">
        <v>35</v>
      </c>
      <c r="B27" s="95" t="s">
        <v>36</v>
      </c>
      <c r="C27" s="68" t="s">
        <v>9</v>
      </c>
      <c r="D27" s="23">
        <f t="shared" si="1"/>
        <v>3579.8</v>
      </c>
      <c r="E27" s="23">
        <v>3579.8</v>
      </c>
      <c r="F27" s="25" t="s">
        <v>364</v>
      </c>
      <c r="G27" s="23">
        <f t="shared" si="2"/>
        <v>3900</v>
      </c>
      <c r="H27" s="23">
        <v>3900</v>
      </c>
      <c r="I27" s="23" t="s">
        <v>364</v>
      </c>
      <c r="J27" s="206">
        <f t="shared" si="3"/>
        <v>4000</v>
      </c>
      <c r="K27" s="206">
        <v>4000</v>
      </c>
      <c r="L27" s="206" t="s">
        <v>364</v>
      </c>
      <c r="M27" s="23">
        <f t="shared" ref="M27:M36" si="6">N27</f>
        <v>100</v>
      </c>
      <c r="N27" s="19">
        <f t="shared" si="0"/>
        <v>100</v>
      </c>
      <c r="O27" s="23" t="s">
        <v>364</v>
      </c>
      <c r="P27" s="206">
        <f t="shared" si="4"/>
        <v>4000</v>
      </c>
      <c r="Q27" s="206">
        <v>4000</v>
      </c>
      <c r="R27" s="206" t="s">
        <v>364</v>
      </c>
      <c r="S27" s="206">
        <f t="shared" si="5"/>
        <v>4000</v>
      </c>
      <c r="T27" s="206">
        <v>4000</v>
      </c>
      <c r="U27" s="206" t="s">
        <v>364</v>
      </c>
      <c r="V27" s="160" t="s">
        <v>659</v>
      </c>
    </row>
    <row r="28" spans="1:22" ht="46.5" customHeight="1">
      <c r="A28" s="67" t="s">
        <v>37</v>
      </c>
      <c r="B28" s="95" t="s">
        <v>38</v>
      </c>
      <c r="C28" s="68" t="s">
        <v>9</v>
      </c>
      <c r="D28" s="23">
        <f t="shared" si="1"/>
        <v>754.3</v>
      </c>
      <c r="E28" s="23">
        <v>754.3</v>
      </c>
      <c r="F28" s="25" t="s">
        <v>364</v>
      </c>
      <c r="G28" s="23">
        <f t="shared" si="2"/>
        <v>900</v>
      </c>
      <c r="H28" s="23">
        <v>900</v>
      </c>
      <c r="I28" s="23" t="s">
        <v>364</v>
      </c>
      <c r="J28" s="206">
        <f t="shared" si="3"/>
        <v>1100</v>
      </c>
      <c r="K28" s="206">
        <v>1100</v>
      </c>
      <c r="L28" s="206" t="s">
        <v>364</v>
      </c>
      <c r="M28" s="23">
        <f t="shared" si="6"/>
        <v>200</v>
      </c>
      <c r="N28" s="19">
        <f t="shared" si="0"/>
        <v>200</v>
      </c>
      <c r="O28" s="23" t="s">
        <v>364</v>
      </c>
      <c r="P28" s="206">
        <f t="shared" si="4"/>
        <v>1100</v>
      </c>
      <c r="Q28" s="206">
        <v>1100</v>
      </c>
      <c r="R28" s="206" t="s">
        <v>364</v>
      </c>
      <c r="S28" s="206">
        <f t="shared" si="5"/>
        <v>1100</v>
      </c>
      <c r="T28" s="206">
        <v>1100</v>
      </c>
      <c r="U28" s="206" t="s">
        <v>364</v>
      </c>
      <c r="V28" s="160" t="s">
        <v>660</v>
      </c>
    </row>
    <row r="29" spans="1:22" ht="51.75" customHeight="1">
      <c r="A29" s="67" t="s">
        <v>39</v>
      </c>
      <c r="B29" s="95" t="s">
        <v>40</v>
      </c>
      <c r="C29" s="68" t="s">
        <v>9</v>
      </c>
      <c r="D29" s="23">
        <f t="shared" si="1"/>
        <v>150</v>
      </c>
      <c r="E29" s="23">
        <v>150</v>
      </c>
      <c r="F29" s="25" t="s">
        <v>364</v>
      </c>
      <c r="G29" s="23">
        <f t="shared" si="2"/>
        <v>450</v>
      </c>
      <c r="H29" s="23">
        <v>450</v>
      </c>
      <c r="I29" s="23" t="s">
        <v>364</v>
      </c>
      <c r="J29" s="206">
        <f t="shared" si="3"/>
        <v>450</v>
      </c>
      <c r="K29" s="206">
        <v>450</v>
      </c>
      <c r="L29" s="206" t="s">
        <v>364</v>
      </c>
      <c r="M29" s="23">
        <f t="shared" si="6"/>
        <v>0</v>
      </c>
      <c r="N29" s="19">
        <f t="shared" si="0"/>
        <v>0</v>
      </c>
      <c r="O29" s="23" t="s">
        <v>364</v>
      </c>
      <c r="P29" s="206">
        <f t="shared" si="4"/>
        <v>450</v>
      </c>
      <c r="Q29" s="206">
        <v>450</v>
      </c>
      <c r="R29" s="206" t="s">
        <v>364</v>
      </c>
      <c r="S29" s="206">
        <f t="shared" si="5"/>
        <v>450</v>
      </c>
      <c r="T29" s="206">
        <v>450</v>
      </c>
      <c r="U29" s="206" t="s">
        <v>364</v>
      </c>
      <c r="V29" s="161" t="s">
        <v>661</v>
      </c>
    </row>
    <row r="30" spans="1:22" ht="40.5" customHeight="1">
      <c r="A30" s="67" t="s">
        <v>41</v>
      </c>
      <c r="B30" s="95" t="s">
        <v>42</v>
      </c>
      <c r="C30" s="68" t="s">
        <v>9</v>
      </c>
      <c r="D30" s="23">
        <f>E30</f>
        <v>3771.7</v>
      </c>
      <c r="E30" s="23">
        <v>3771.7</v>
      </c>
      <c r="F30" s="25" t="s">
        <v>364</v>
      </c>
      <c r="G30" s="23">
        <f t="shared" si="2"/>
        <v>5095.5</v>
      </c>
      <c r="H30" s="23">
        <v>5095.5</v>
      </c>
      <c r="I30" s="23" t="s">
        <v>364</v>
      </c>
      <c r="J30" s="206">
        <f t="shared" si="3"/>
        <v>6100</v>
      </c>
      <c r="K30" s="206">
        <v>6100</v>
      </c>
      <c r="L30" s="206" t="s">
        <v>364</v>
      </c>
      <c r="M30" s="23">
        <f t="shared" si="6"/>
        <v>1004.5</v>
      </c>
      <c r="N30" s="19">
        <f t="shared" si="0"/>
        <v>1004.5</v>
      </c>
      <c r="O30" s="23" t="s">
        <v>364</v>
      </c>
      <c r="P30" s="206">
        <f t="shared" si="4"/>
        <v>6100</v>
      </c>
      <c r="Q30" s="206">
        <v>6100</v>
      </c>
      <c r="R30" s="206" t="s">
        <v>364</v>
      </c>
      <c r="S30" s="206">
        <f t="shared" si="5"/>
        <v>6100</v>
      </c>
      <c r="T30" s="206">
        <v>6100</v>
      </c>
      <c r="U30" s="206" t="s">
        <v>364</v>
      </c>
      <c r="V30" s="160" t="s">
        <v>644</v>
      </c>
    </row>
    <row r="31" spans="1:22" ht="66.75" customHeight="1">
      <c r="A31" s="67" t="s">
        <v>43</v>
      </c>
      <c r="B31" s="95" t="s">
        <v>44</v>
      </c>
      <c r="C31" s="68" t="s">
        <v>9</v>
      </c>
      <c r="D31" s="23">
        <f>E31</f>
        <v>466.4</v>
      </c>
      <c r="E31" s="23">
        <v>466.4</v>
      </c>
      <c r="F31" s="25" t="s">
        <v>364</v>
      </c>
      <c r="G31" s="23">
        <f t="shared" si="2"/>
        <v>300</v>
      </c>
      <c r="H31" s="23">
        <v>300</v>
      </c>
      <c r="I31" s="23" t="s">
        <v>364</v>
      </c>
      <c r="J31" s="206">
        <f t="shared" si="3"/>
        <v>300</v>
      </c>
      <c r="K31" s="206">
        <v>300</v>
      </c>
      <c r="L31" s="206" t="s">
        <v>364</v>
      </c>
      <c r="M31" s="23">
        <f t="shared" si="6"/>
        <v>0</v>
      </c>
      <c r="N31" s="19">
        <f t="shared" si="0"/>
        <v>0</v>
      </c>
      <c r="O31" s="23" t="s">
        <v>364</v>
      </c>
      <c r="P31" s="206">
        <f t="shared" si="4"/>
        <v>300</v>
      </c>
      <c r="Q31" s="206">
        <v>300</v>
      </c>
      <c r="R31" s="206" t="s">
        <v>364</v>
      </c>
      <c r="S31" s="206">
        <f t="shared" si="5"/>
        <v>300</v>
      </c>
      <c r="T31" s="206">
        <v>300</v>
      </c>
      <c r="U31" s="206" t="s">
        <v>364</v>
      </c>
      <c r="V31" s="160" t="s">
        <v>662</v>
      </c>
    </row>
    <row r="32" spans="1:22" ht="59.25" customHeight="1">
      <c r="A32" s="67" t="s">
        <v>45</v>
      </c>
      <c r="B32" s="95" t="s">
        <v>46</v>
      </c>
      <c r="C32" s="68" t="s">
        <v>9</v>
      </c>
      <c r="D32" s="23">
        <f>E32</f>
        <v>276.5</v>
      </c>
      <c r="E32" s="23">
        <v>276.5</v>
      </c>
      <c r="F32" s="25" t="s">
        <v>364</v>
      </c>
      <c r="G32" s="23">
        <f t="shared" si="2"/>
        <v>250</v>
      </c>
      <c r="H32" s="23">
        <v>250</v>
      </c>
      <c r="I32" s="23" t="s">
        <v>364</v>
      </c>
      <c r="J32" s="206">
        <f t="shared" si="3"/>
        <v>250</v>
      </c>
      <c r="K32" s="206">
        <v>250</v>
      </c>
      <c r="L32" s="206" t="s">
        <v>364</v>
      </c>
      <c r="M32" s="23">
        <f t="shared" si="6"/>
        <v>0</v>
      </c>
      <c r="N32" s="19">
        <f t="shared" si="0"/>
        <v>0</v>
      </c>
      <c r="O32" s="23" t="s">
        <v>364</v>
      </c>
      <c r="P32" s="206">
        <f t="shared" si="4"/>
        <v>250</v>
      </c>
      <c r="Q32" s="206">
        <v>250</v>
      </c>
      <c r="R32" s="206" t="s">
        <v>364</v>
      </c>
      <c r="S32" s="206">
        <f t="shared" si="5"/>
        <v>250</v>
      </c>
      <c r="T32" s="206">
        <v>250</v>
      </c>
      <c r="U32" s="206" t="s">
        <v>364</v>
      </c>
      <c r="V32" s="160" t="s">
        <v>645</v>
      </c>
    </row>
    <row r="33" spans="1:22" ht="39.75" customHeight="1">
      <c r="A33" s="67" t="s">
        <v>47</v>
      </c>
      <c r="B33" s="95" t="s">
        <v>48</v>
      </c>
      <c r="C33" s="68" t="s">
        <v>9</v>
      </c>
      <c r="D33" s="23">
        <f>E33</f>
        <v>580.9</v>
      </c>
      <c r="E33" s="23">
        <v>580.9</v>
      </c>
      <c r="F33" s="25" t="s">
        <v>364</v>
      </c>
      <c r="G33" s="23">
        <f t="shared" si="2"/>
        <v>1262.4000000000001</v>
      </c>
      <c r="H33" s="23">
        <v>1262.4000000000001</v>
      </c>
      <c r="I33" s="23" t="s">
        <v>364</v>
      </c>
      <c r="J33" s="206">
        <f t="shared" si="3"/>
        <v>1500</v>
      </c>
      <c r="K33" s="206">
        <v>1500</v>
      </c>
      <c r="L33" s="206" t="s">
        <v>364</v>
      </c>
      <c r="M33" s="23">
        <f t="shared" si="6"/>
        <v>237.59999999999991</v>
      </c>
      <c r="N33" s="19">
        <f t="shared" si="0"/>
        <v>237.59999999999991</v>
      </c>
      <c r="O33" s="23" t="s">
        <v>364</v>
      </c>
      <c r="P33" s="206">
        <f t="shared" si="4"/>
        <v>1500</v>
      </c>
      <c r="Q33" s="206">
        <v>1500</v>
      </c>
      <c r="R33" s="206" t="s">
        <v>364</v>
      </c>
      <c r="S33" s="206">
        <f t="shared" si="5"/>
        <v>1500</v>
      </c>
      <c r="T33" s="206">
        <v>1500</v>
      </c>
      <c r="U33" s="206" t="s">
        <v>364</v>
      </c>
      <c r="V33" s="160" t="s">
        <v>646</v>
      </c>
    </row>
    <row r="34" spans="1:22" ht="39" customHeight="1">
      <c r="A34" s="67" t="s">
        <v>49</v>
      </c>
      <c r="B34" s="95" t="s">
        <v>50</v>
      </c>
      <c r="C34" s="68" t="s">
        <v>9</v>
      </c>
      <c r="D34" s="23">
        <v>0</v>
      </c>
      <c r="E34" s="23">
        <v>0</v>
      </c>
      <c r="F34" s="25" t="s">
        <v>364</v>
      </c>
      <c r="G34" s="23">
        <v>0</v>
      </c>
      <c r="H34" s="23">
        <v>0</v>
      </c>
      <c r="I34" s="23" t="s">
        <v>364</v>
      </c>
      <c r="J34" s="206">
        <f t="shared" si="3"/>
        <v>0</v>
      </c>
      <c r="K34" s="206">
        <v>0</v>
      </c>
      <c r="L34" s="206" t="s">
        <v>364</v>
      </c>
      <c r="M34" s="23">
        <f t="shared" si="6"/>
        <v>0</v>
      </c>
      <c r="N34" s="19">
        <f t="shared" si="0"/>
        <v>0</v>
      </c>
      <c r="O34" s="23" t="s">
        <v>364</v>
      </c>
      <c r="P34" s="206">
        <f t="shared" si="4"/>
        <v>0</v>
      </c>
      <c r="Q34" s="206">
        <v>0</v>
      </c>
      <c r="R34" s="206" t="s">
        <v>364</v>
      </c>
      <c r="S34" s="206">
        <f t="shared" si="5"/>
        <v>0</v>
      </c>
      <c r="T34" s="206">
        <v>0</v>
      </c>
      <c r="U34" s="206" t="s">
        <v>364</v>
      </c>
      <c r="V34" s="160"/>
    </row>
    <row r="35" spans="1:22" ht="72" customHeight="1">
      <c r="A35" s="67" t="s">
        <v>51</v>
      </c>
      <c r="B35" s="95" t="s">
        <v>52</v>
      </c>
      <c r="C35" s="68" t="s">
        <v>9</v>
      </c>
      <c r="D35" s="23">
        <f>E35</f>
        <v>8155.3</v>
      </c>
      <c r="E35" s="23">
        <v>8155.3</v>
      </c>
      <c r="F35" s="25" t="s">
        <v>364</v>
      </c>
      <c r="G35" s="23">
        <f>H35</f>
        <v>6715.4</v>
      </c>
      <c r="H35" s="23">
        <v>6715.4</v>
      </c>
      <c r="I35" s="23" t="s">
        <v>364</v>
      </c>
      <c r="J35" s="206">
        <f t="shared" si="3"/>
        <v>7200</v>
      </c>
      <c r="K35" s="206">
        <v>7200</v>
      </c>
      <c r="L35" s="206" t="s">
        <v>364</v>
      </c>
      <c r="M35" s="23">
        <f t="shared" si="6"/>
        <v>484.60000000000036</v>
      </c>
      <c r="N35" s="19">
        <f t="shared" si="0"/>
        <v>484.60000000000036</v>
      </c>
      <c r="O35" s="23" t="s">
        <v>364</v>
      </c>
      <c r="P35" s="206">
        <f t="shared" si="4"/>
        <v>7200</v>
      </c>
      <c r="Q35" s="206">
        <v>7200</v>
      </c>
      <c r="R35" s="206" t="s">
        <v>364</v>
      </c>
      <c r="S35" s="206">
        <f t="shared" si="5"/>
        <v>7200</v>
      </c>
      <c r="T35" s="206">
        <v>7200</v>
      </c>
      <c r="U35" s="206" t="s">
        <v>364</v>
      </c>
      <c r="V35" s="161" t="s">
        <v>647</v>
      </c>
    </row>
    <row r="36" spans="1:22" ht="81" customHeight="1">
      <c r="A36" s="67" t="s">
        <v>53</v>
      </c>
      <c r="B36" s="95" t="s">
        <v>54</v>
      </c>
      <c r="C36" s="68" t="s">
        <v>9</v>
      </c>
      <c r="D36" s="23">
        <f>E36</f>
        <v>300</v>
      </c>
      <c r="E36" s="23">
        <v>300</v>
      </c>
      <c r="F36" s="25" t="s">
        <v>364</v>
      </c>
      <c r="G36" s="23">
        <f>H36</f>
        <v>200</v>
      </c>
      <c r="H36" s="23">
        <v>200</v>
      </c>
      <c r="I36" s="23" t="s">
        <v>364</v>
      </c>
      <c r="J36" s="206">
        <f t="shared" si="3"/>
        <v>200</v>
      </c>
      <c r="K36" s="206">
        <v>200</v>
      </c>
      <c r="L36" s="206" t="s">
        <v>364</v>
      </c>
      <c r="M36" s="23">
        <f t="shared" si="6"/>
        <v>0</v>
      </c>
      <c r="N36" s="19">
        <f t="shared" si="0"/>
        <v>0</v>
      </c>
      <c r="O36" s="23" t="s">
        <v>364</v>
      </c>
      <c r="P36" s="206">
        <f t="shared" si="4"/>
        <v>200</v>
      </c>
      <c r="Q36" s="206">
        <v>200</v>
      </c>
      <c r="R36" s="206" t="s">
        <v>364</v>
      </c>
      <c r="S36" s="206">
        <f t="shared" si="5"/>
        <v>200</v>
      </c>
      <c r="T36" s="206">
        <v>200</v>
      </c>
      <c r="U36" s="206" t="s">
        <v>364</v>
      </c>
      <c r="V36" s="160" t="s">
        <v>663</v>
      </c>
    </row>
    <row r="37" spans="1:22" ht="47.25" customHeight="1">
      <c r="A37" s="67" t="s">
        <v>55</v>
      </c>
      <c r="B37" s="95" t="s">
        <v>56</v>
      </c>
      <c r="C37" s="68" t="s">
        <v>9</v>
      </c>
      <c r="D37" s="23">
        <f>E37</f>
        <v>0</v>
      </c>
      <c r="E37" s="23">
        <v>0</v>
      </c>
      <c r="F37" s="25" t="s">
        <v>364</v>
      </c>
      <c r="G37" s="23">
        <f>H37</f>
        <v>300</v>
      </c>
      <c r="H37" s="23">
        <v>300</v>
      </c>
      <c r="I37" s="23" t="s">
        <v>364</v>
      </c>
      <c r="J37" s="206">
        <f t="shared" si="3"/>
        <v>300</v>
      </c>
      <c r="K37" s="206">
        <v>300</v>
      </c>
      <c r="L37" s="206" t="s">
        <v>364</v>
      </c>
      <c r="M37" s="23">
        <v>0</v>
      </c>
      <c r="N37" s="19">
        <f t="shared" si="0"/>
        <v>0</v>
      </c>
      <c r="O37" s="23" t="s">
        <v>364</v>
      </c>
      <c r="P37" s="206">
        <f t="shared" si="4"/>
        <v>300</v>
      </c>
      <c r="Q37" s="206">
        <v>300</v>
      </c>
      <c r="R37" s="206" t="s">
        <v>364</v>
      </c>
      <c r="S37" s="206">
        <f t="shared" si="5"/>
        <v>300</v>
      </c>
      <c r="T37" s="206">
        <v>300</v>
      </c>
      <c r="U37" s="206" t="s">
        <v>364</v>
      </c>
      <c r="V37" s="281" t="s">
        <v>676</v>
      </c>
    </row>
    <row r="38" spans="1:22" ht="49.5" customHeight="1">
      <c r="A38" s="67" t="s">
        <v>57</v>
      </c>
      <c r="B38" s="95" t="s">
        <v>58</v>
      </c>
      <c r="C38" s="68" t="s">
        <v>9</v>
      </c>
      <c r="D38" s="23">
        <f>E38</f>
        <v>500</v>
      </c>
      <c r="E38" s="23">
        <v>500</v>
      </c>
      <c r="F38" s="25" t="s">
        <v>364</v>
      </c>
      <c r="G38" s="23">
        <f>H38</f>
        <v>1000</v>
      </c>
      <c r="H38" s="23">
        <v>1000</v>
      </c>
      <c r="I38" s="23" t="s">
        <v>364</v>
      </c>
      <c r="J38" s="206">
        <f t="shared" si="3"/>
        <v>1000</v>
      </c>
      <c r="K38" s="206">
        <v>1000</v>
      </c>
      <c r="L38" s="206" t="s">
        <v>364</v>
      </c>
      <c r="M38" s="23">
        <v>0</v>
      </c>
      <c r="N38" s="19">
        <f t="shared" si="0"/>
        <v>0</v>
      </c>
      <c r="O38" s="23" t="s">
        <v>364</v>
      </c>
      <c r="P38" s="206">
        <f t="shared" si="4"/>
        <v>1000</v>
      </c>
      <c r="Q38" s="206">
        <v>1000</v>
      </c>
      <c r="R38" s="206" t="s">
        <v>364</v>
      </c>
      <c r="S38" s="206">
        <f t="shared" si="5"/>
        <v>1000</v>
      </c>
      <c r="T38" s="206">
        <v>1000</v>
      </c>
      <c r="U38" s="206" t="s">
        <v>364</v>
      </c>
      <c r="V38" s="282"/>
    </row>
    <row r="39" spans="1:22" ht="37.5" customHeight="1">
      <c r="A39" s="67" t="s">
        <v>59</v>
      </c>
      <c r="B39" s="95" t="s">
        <v>60</v>
      </c>
      <c r="C39" s="68" t="s">
        <v>9</v>
      </c>
      <c r="D39" s="23">
        <v>0</v>
      </c>
      <c r="E39" s="23">
        <v>0</v>
      </c>
      <c r="F39" s="25" t="s">
        <v>364</v>
      </c>
      <c r="G39" s="23">
        <v>0</v>
      </c>
      <c r="H39" s="23">
        <v>0</v>
      </c>
      <c r="I39" s="23" t="s">
        <v>364</v>
      </c>
      <c r="J39" s="206">
        <f t="shared" si="3"/>
        <v>0</v>
      </c>
      <c r="K39" s="206">
        <v>0</v>
      </c>
      <c r="L39" s="206" t="s">
        <v>364</v>
      </c>
      <c r="M39" s="23">
        <f>N39</f>
        <v>0</v>
      </c>
      <c r="N39" s="19">
        <f t="shared" si="0"/>
        <v>0</v>
      </c>
      <c r="O39" s="23" t="s">
        <v>364</v>
      </c>
      <c r="P39" s="206">
        <f t="shared" si="4"/>
        <v>0</v>
      </c>
      <c r="Q39" s="206">
        <v>0</v>
      </c>
      <c r="R39" s="206" t="s">
        <v>364</v>
      </c>
      <c r="S39" s="206">
        <f t="shared" si="5"/>
        <v>0</v>
      </c>
      <c r="T39" s="206">
        <v>0</v>
      </c>
      <c r="U39" s="206" t="s">
        <v>364</v>
      </c>
      <c r="V39" s="282"/>
    </row>
    <row r="40" spans="1:22" ht="37.5" customHeight="1">
      <c r="A40" s="67" t="s">
        <v>61</v>
      </c>
      <c r="B40" s="95" t="s">
        <v>62</v>
      </c>
      <c r="C40" s="68" t="s">
        <v>9</v>
      </c>
      <c r="D40" s="23">
        <v>0</v>
      </c>
      <c r="E40" s="23">
        <v>0</v>
      </c>
      <c r="F40" s="25" t="s">
        <v>364</v>
      </c>
      <c r="G40" s="23">
        <v>0</v>
      </c>
      <c r="H40" s="23">
        <v>0</v>
      </c>
      <c r="I40" s="23" t="s">
        <v>364</v>
      </c>
      <c r="J40" s="206">
        <f t="shared" si="3"/>
        <v>0</v>
      </c>
      <c r="K40" s="206">
        <v>0</v>
      </c>
      <c r="L40" s="206" t="s">
        <v>364</v>
      </c>
      <c r="M40" s="23">
        <v>0</v>
      </c>
      <c r="N40" s="19">
        <f t="shared" si="0"/>
        <v>0</v>
      </c>
      <c r="O40" s="23" t="s">
        <v>364</v>
      </c>
      <c r="P40" s="206">
        <f t="shared" si="4"/>
        <v>0</v>
      </c>
      <c r="Q40" s="206">
        <v>0</v>
      </c>
      <c r="R40" s="206" t="s">
        <v>364</v>
      </c>
      <c r="S40" s="206">
        <f t="shared" si="5"/>
        <v>0</v>
      </c>
      <c r="T40" s="206">
        <v>0</v>
      </c>
      <c r="U40" s="206" t="s">
        <v>364</v>
      </c>
      <c r="V40" s="283"/>
    </row>
    <row r="41" spans="1:22" ht="21">
      <c r="A41" s="67" t="s">
        <v>63</v>
      </c>
      <c r="B41" s="95" t="s">
        <v>64</v>
      </c>
      <c r="C41" s="68" t="s">
        <v>9</v>
      </c>
      <c r="D41" s="23">
        <v>0</v>
      </c>
      <c r="E41" s="23">
        <v>0</v>
      </c>
      <c r="F41" s="25" t="s">
        <v>364</v>
      </c>
      <c r="G41" s="23">
        <v>0</v>
      </c>
      <c r="H41" s="23">
        <v>0</v>
      </c>
      <c r="I41" s="23" t="s">
        <v>364</v>
      </c>
      <c r="J41" s="206">
        <f t="shared" si="3"/>
        <v>0</v>
      </c>
      <c r="K41" s="206">
        <v>0</v>
      </c>
      <c r="L41" s="206" t="s">
        <v>364</v>
      </c>
      <c r="M41" s="23">
        <v>0</v>
      </c>
      <c r="N41" s="19">
        <f t="shared" si="0"/>
        <v>0</v>
      </c>
      <c r="O41" s="23" t="s">
        <v>364</v>
      </c>
      <c r="P41" s="206">
        <f t="shared" si="4"/>
        <v>0</v>
      </c>
      <c r="Q41" s="206">
        <v>0</v>
      </c>
      <c r="R41" s="206" t="s">
        <v>364</v>
      </c>
      <c r="S41" s="206">
        <f t="shared" si="5"/>
        <v>0</v>
      </c>
      <c r="T41" s="206">
        <v>0</v>
      </c>
      <c r="U41" s="206" t="s">
        <v>364</v>
      </c>
      <c r="V41" s="156"/>
    </row>
    <row r="42" spans="1:22" s="43" customFormat="1" ht="41.25" customHeight="1">
      <c r="A42" s="93" t="s">
        <v>65</v>
      </c>
      <c r="B42" s="94" t="s">
        <v>66</v>
      </c>
      <c r="C42" s="24" t="s">
        <v>67</v>
      </c>
      <c r="D42" s="19">
        <f>D44+D45</f>
        <v>19121.900000000001</v>
      </c>
      <c r="E42" s="19">
        <f>E44+E45</f>
        <v>19121.900000000001</v>
      </c>
      <c r="F42" s="24" t="s">
        <v>364</v>
      </c>
      <c r="G42" s="19">
        <f>G44+G45</f>
        <v>18000</v>
      </c>
      <c r="H42" s="19">
        <f>H44+H45</f>
        <v>18000</v>
      </c>
      <c r="I42" s="19" t="s">
        <v>364</v>
      </c>
      <c r="J42" s="19">
        <f>K42</f>
        <v>18500</v>
      </c>
      <c r="K42" s="19">
        <f>K44+K45</f>
        <v>18500</v>
      </c>
      <c r="L42" s="203" t="s">
        <v>364</v>
      </c>
      <c r="M42" s="19">
        <f>N42</f>
        <v>500</v>
      </c>
      <c r="N42" s="19">
        <f t="shared" si="0"/>
        <v>500</v>
      </c>
      <c r="O42" s="19" t="s">
        <v>364</v>
      </c>
      <c r="P42" s="19">
        <f>Q42</f>
        <v>18500</v>
      </c>
      <c r="Q42" s="19">
        <f>Q44+Q45</f>
        <v>18500</v>
      </c>
      <c r="R42" s="203" t="s">
        <v>364</v>
      </c>
      <c r="S42" s="19">
        <f>T42</f>
        <v>18500</v>
      </c>
      <c r="T42" s="19">
        <f>T44+T45</f>
        <v>18500</v>
      </c>
      <c r="U42" s="203" t="s">
        <v>364</v>
      </c>
      <c r="V42" s="278" t="s">
        <v>664</v>
      </c>
    </row>
    <row r="43" spans="1:22" ht="18" customHeight="1">
      <c r="A43" s="67"/>
      <c r="B43" s="95" t="s">
        <v>5</v>
      </c>
      <c r="C43" s="68"/>
      <c r="D43" s="96"/>
      <c r="E43" s="96"/>
      <c r="F43" s="68"/>
      <c r="G43" s="40"/>
      <c r="H43" s="40"/>
      <c r="I43" s="40"/>
      <c r="J43" s="204"/>
      <c r="K43" s="204"/>
      <c r="L43" s="204"/>
      <c r="M43" s="40"/>
      <c r="N43" s="19">
        <f t="shared" si="0"/>
        <v>0</v>
      </c>
      <c r="O43" s="40"/>
      <c r="P43" s="204"/>
      <c r="Q43" s="204"/>
      <c r="R43" s="204"/>
      <c r="S43" s="204"/>
      <c r="T43" s="204"/>
      <c r="U43" s="204"/>
      <c r="V43" s="279"/>
    </row>
    <row r="44" spans="1:22" s="43" customFormat="1" ht="81.75" customHeight="1">
      <c r="A44" s="44" t="s">
        <v>68</v>
      </c>
      <c r="B44" s="97" t="s">
        <v>69</v>
      </c>
      <c r="C44" s="25" t="s">
        <v>9</v>
      </c>
      <c r="D44" s="23">
        <f>E44</f>
        <v>4956</v>
      </c>
      <c r="E44" s="23">
        <v>4956</v>
      </c>
      <c r="F44" s="25" t="s">
        <v>364</v>
      </c>
      <c r="G44" s="23">
        <f>H44</f>
        <v>4100</v>
      </c>
      <c r="H44" s="23">
        <v>4100</v>
      </c>
      <c r="I44" s="23" t="s">
        <v>364</v>
      </c>
      <c r="J44" s="206">
        <f>K44</f>
        <v>4500</v>
      </c>
      <c r="K44" s="206">
        <v>4500</v>
      </c>
      <c r="L44" s="206" t="s">
        <v>364</v>
      </c>
      <c r="M44" s="23">
        <f>N44</f>
        <v>400</v>
      </c>
      <c r="N44" s="19">
        <f t="shared" si="0"/>
        <v>400</v>
      </c>
      <c r="O44" s="23" t="s">
        <v>364</v>
      </c>
      <c r="P44" s="206">
        <f>Q44</f>
        <v>4500</v>
      </c>
      <c r="Q44" s="206">
        <v>4500</v>
      </c>
      <c r="R44" s="206" t="s">
        <v>364</v>
      </c>
      <c r="S44" s="206">
        <f>T44</f>
        <v>4500</v>
      </c>
      <c r="T44" s="206">
        <v>4500</v>
      </c>
      <c r="U44" s="206" t="s">
        <v>364</v>
      </c>
      <c r="V44" s="279"/>
    </row>
    <row r="45" spans="1:22" s="43" customFormat="1" ht="81.75" customHeight="1">
      <c r="A45" s="44" t="s">
        <v>70</v>
      </c>
      <c r="B45" s="97" t="s">
        <v>71</v>
      </c>
      <c r="C45" s="25" t="s">
        <v>9</v>
      </c>
      <c r="D45" s="23">
        <f>E45</f>
        <v>14165.9</v>
      </c>
      <c r="E45" s="23">
        <v>14165.9</v>
      </c>
      <c r="F45" s="25" t="s">
        <v>364</v>
      </c>
      <c r="G45" s="23">
        <f>H45</f>
        <v>13900</v>
      </c>
      <c r="H45" s="23">
        <v>13900</v>
      </c>
      <c r="I45" s="23" t="s">
        <v>364</v>
      </c>
      <c r="J45" s="206">
        <f>K45</f>
        <v>14000</v>
      </c>
      <c r="K45" s="206">
        <v>14000</v>
      </c>
      <c r="L45" s="206" t="s">
        <v>364</v>
      </c>
      <c r="M45" s="23">
        <f>N45</f>
        <v>100</v>
      </c>
      <c r="N45" s="19">
        <f t="shared" si="0"/>
        <v>100</v>
      </c>
      <c r="O45" s="23" t="s">
        <v>364</v>
      </c>
      <c r="P45" s="206">
        <f>Q45</f>
        <v>14000</v>
      </c>
      <c r="Q45" s="206">
        <v>14000</v>
      </c>
      <c r="R45" s="206" t="s">
        <v>364</v>
      </c>
      <c r="S45" s="206">
        <f>T45</f>
        <v>14000</v>
      </c>
      <c r="T45" s="206">
        <v>14000</v>
      </c>
      <c r="U45" s="206" t="s">
        <v>364</v>
      </c>
      <c r="V45" s="280"/>
    </row>
    <row r="46" spans="1:22" s="43" customFormat="1" ht="53.25" customHeight="1">
      <c r="A46" s="93" t="s">
        <v>72</v>
      </c>
      <c r="B46" s="94" t="s">
        <v>73</v>
      </c>
      <c r="C46" s="24" t="s">
        <v>74</v>
      </c>
      <c r="D46" s="19">
        <f>E46+F46</f>
        <v>2466166.7999999998</v>
      </c>
      <c r="E46" s="19">
        <f>E48+E54+E51</f>
        <v>1853668.5999999999</v>
      </c>
      <c r="F46" s="24">
        <f>F48+F51+F59</f>
        <v>612498.19999999995</v>
      </c>
      <c r="G46" s="19">
        <f>H46+I46</f>
        <v>2430481.9000000004</v>
      </c>
      <c r="H46" s="19">
        <f>H48+H54+H51</f>
        <v>2052759.4000000001</v>
      </c>
      <c r="I46" s="19">
        <f>I59</f>
        <v>377722.5</v>
      </c>
      <c r="J46" s="19">
        <f>K46+L46</f>
        <v>2311949.2999999998</v>
      </c>
      <c r="K46" s="19">
        <f>K48+K54+K51</f>
        <v>2311949.2999999998</v>
      </c>
      <c r="L46" s="203">
        <f>L59</f>
        <v>0</v>
      </c>
      <c r="M46" s="98">
        <f>N46</f>
        <v>259189.89999999967</v>
      </c>
      <c r="N46" s="19">
        <f t="shared" si="0"/>
        <v>259189.89999999967</v>
      </c>
      <c r="O46" s="19">
        <v>0</v>
      </c>
      <c r="P46" s="19">
        <f>Q46+R46</f>
        <v>2311949.2999999998</v>
      </c>
      <c r="Q46" s="19">
        <f>Q48+Q54+Q51</f>
        <v>2311949.2999999998</v>
      </c>
      <c r="R46" s="203">
        <f>R59</f>
        <v>0</v>
      </c>
      <c r="S46" s="19">
        <f>T46+U46</f>
        <v>2311949.2999999998</v>
      </c>
      <c r="T46" s="19">
        <f>T48+T54+T51</f>
        <v>2311949.2999999998</v>
      </c>
      <c r="U46" s="203">
        <f>U59</f>
        <v>0</v>
      </c>
      <c r="V46" s="157"/>
    </row>
    <row r="47" spans="1:22" ht="12.75" customHeight="1">
      <c r="A47" s="67"/>
      <c r="B47" s="95" t="s">
        <v>5</v>
      </c>
      <c r="C47" s="68"/>
      <c r="D47" s="96"/>
      <c r="E47" s="96"/>
      <c r="F47" s="68"/>
      <c r="G47" s="40"/>
      <c r="H47" s="40"/>
      <c r="I47" s="40"/>
      <c r="J47" s="204"/>
      <c r="K47" s="204"/>
      <c r="L47" s="204"/>
      <c r="M47" s="40"/>
      <c r="N47" s="19">
        <f t="shared" si="0"/>
        <v>0</v>
      </c>
      <c r="O47" s="40"/>
      <c r="P47" s="204"/>
      <c r="Q47" s="204"/>
      <c r="R47" s="204"/>
      <c r="S47" s="204"/>
      <c r="T47" s="204"/>
      <c r="U47" s="204"/>
      <c r="V47" s="156"/>
    </row>
    <row r="48" spans="1:22" s="43" customFormat="1" ht="46.5" customHeight="1">
      <c r="A48" s="93" t="s">
        <v>75</v>
      </c>
      <c r="B48" s="94" t="s">
        <v>76</v>
      </c>
      <c r="C48" s="24" t="s">
        <v>77</v>
      </c>
      <c r="D48" s="19">
        <v>0</v>
      </c>
      <c r="E48" s="19">
        <v>2639.9</v>
      </c>
      <c r="F48" s="24">
        <v>0</v>
      </c>
      <c r="G48" s="19">
        <v>0</v>
      </c>
      <c r="H48" s="19">
        <f>H50</f>
        <v>0</v>
      </c>
      <c r="I48" s="19" t="s">
        <v>364</v>
      </c>
      <c r="J48" s="203">
        <v>0</v>
      </c>
      <c r="K48" s="203">
        <v>0</v>
      </c>
      <c r="L48" s="203" t="s">
        <v>364</v>
      </c>
      <c r="M48" s="19">
        <v>0</v>
      </c>
      <c r="N48" s="19">
        <f t="shared" si="0"/>
        <v>0</v>
      </c>
      <c r="O48" s="19" t="s">
        <v>364</v>
      </c>
      <c r="P48" s="203">
        <v>0</v>
      </c>
      <c r="Q48" s="203">
        <v>0</v>
      </c>
      <c r="R48" s="203" t="s">
        <v>364</v>
      </c>
      <c r="S48" s="203">
        <v>0</v>
      </c>
      <c r="T48" s="203">
        <v>0</v>
      </c>
      <c r="U48" s="203" t="s">
        <v>364</v>
      </c>
      <c r="V48" s="157"/>
    </row>
    <row r="49" spans="1:22" ht="16.5" customHeight="1">
      <c r="A49" s="67"/>
      <c r="B49" s="95" t="s">
        <v>5</v>
      </c>
      <c r="C49" s="68"/>
      <c r="D49" s="96"/>
      <c r="E49" s="96"/>
      <c r="F49" s="68"/>
      <c r="G49" s="40"/>
      <c r="H49" s="40"/>
      <c r="I49" s="40"/>
      <c r="J49" s="204"/>
      <c r="K49" s="204"/>
      <c r="L49" s="204"/>
      <c r="M49" s="40"/>
      <c r="N49" s="19">
        <f t="shared" si="0"/>
        <v>0</v>
      </c>
      <c r="O49" s="40"/>
      <c r="P49" s="204"/>
      <c r="Q49" s="204"/>
      <c r="R49" s="204"/>
      <c r="S49" s="204"/>
      <c r="T49" s="204"/>
      <c r="U49" s="204"/>
      <c r="V49" s="156"/>
    </row>
    <row r="50" spans="1:22" s="43" customFormat="1" ht="52.5" customHeight="1">
      <c r="A50" s="44" t="s">
        <v>78</v>
      </c>
      <c r="B50" s="97" t="s">
        <v>79</v>
      </c>
      <c r="C50" s="25"/>
      <c r="D50" s="23">
        <v>0</v>
      </c>
      <c r="E50" s="23">
        <v>0</v>
      </c>
      <c r="F50" s="25" t="s">
        <v>364</v>
      </c>
      <c r="G50" s="23">
        <v>0</v>
      </c>
      <c r="H50" s="23"/>
      <c r="I50" s="23" t="s">
        <v>364</v>
      </c>
      <c r="J50" s="206">
        <v>0</v>
      </c>
      <c r="K50" s="206">
        <v>0</v>
      </c>
      <c r="L50" s="206" t="s">
        <v>364</v>
      </c>
      <c r="M50" s="23">
        <v>0</v>
      </c>
      <c r="N50" s="19">
        <f t="shared" si="0"/>
        <v>0</v>
      </c>
      <c r="O50" s="23" t="s">
        <v>364</v>
      </c>
      <c r="P50" s="206">
        <v>0</v>
      </c>
      <c r="Q50" s="206">
        <v>0</v>
      </c>
      <c r="R50" s="206" t="s">
        <v>364</v>
      </c>
      <c r="S50" s="206">
        <v>0</v>
      </c>
      <c r="T50" s="206">
        <v>0</v>
      </c>
      <c r="U50" s="206" t="s">
        <v>364</v>
      </c>
      <c r="V50" s="157"/>
    </row>
    <row r="51" spans="1:22" s="43" customFormat="1" ht="45.75" customHeight="1">
      <c r="A51" s="93" t="s">
        <v>80</v>
      </c>
      <c r="B51" s="94" t="s">
        <v>81</v>
      </c>
      <c r="C51" s="24" t="s">
        <v>82</v>
      </c>
      <c r="D51" s="19">
        <v>0</v>
      </c>
      <c r="E51" s="19">
        <v>0</v>
      </c>
      <c r="F51" s="24">
        <v>0</v>
      </c>
      <c r="G51" s="19">
        <v>0</v>
      </c>
      <c r="H51" s="19">
        <v>0</v>
      </c>
      <c r="I51" s="19" t="s">
        <v>364</v>
      </c>
      <c r="J51" s="203">
        <v>0</v>
      </c>
      <c r="K51" s="203">
        <v>0</v>
      </c>
      <c r="L51" s="203" t="s">
        <v>364</v>
      </c>
      <c r="M51" s="19">
        <v>0</v>
      </c>
      <c r="N51" s="19">
        <f t="shared" si="0"/>
        <v>0</v>
      </c>
      <c r="O51" s="19" t="s">
        <v>364</v>
      </c>
      <c r="P51" s="203">
        <v>0</v>
      </c>
      <c r="Q51" s="203">
        <v>0</v>
      </c>
      <c r="R51" s="203" t="s">
        <v>364</v>
      </c>
      <c r="S51" s="203">
        <v>0</v>
      </c>
      <c r="T51" s="203">
        <v>0</v>
      </c>
      <c r="U51" s="203" t="s">
        <v>364</v>
      </c>
      <c r="V51" s="157"/>
    </row>
    <row r="52" spans="1:22" ht="12.75" customHeight="1">
      <c r="A52" s="67"/>
      <c r="B52" s="95" t="s">
        <v>5</v>
      </c>
      <c r="C52" s="68"/>
      <c r="D52" s="96"/>
      <c r="E52" s="96"/>
      <c r="F52" s="68"/>
      <c r="G52" s="40"/>
      <c r="H52" s="40"/>
      <c r="I52" s="40"/>
      <c r="J52" s="204"/>
      <c r="K52" s="204"/>
      <c r="L52" s="204"/>
      <c r="M52" s="40"/>
      <c r="N52" s="19">
        <f t="shared" si="0"/>
        <v>0</v>
      </c>
      <c r="O52" s="40"/>
      <c r="P52" s="204"/>
      <c r="Q52" s="204"/>
      <c r="R52" s="204"/>
      <c r="S52" s="204"/>
      <c r="T52" s="204"/>
      <c r="U52" s="204"/>
      <c r="V52" s="156"/>
    </row>
    <row r="53" spans="1:22" s="43" customFormat="1" ht="46.5" customHeight="1">
      <c r="A53" s="44" t="s">
        <v>83</v>
      </c>
      <c r="B53" s="97" t="s">
        <v>84</v>
      </c>
      <c r="C53" s="25" t="s">
        <v>9</v>
      </c>
      <c r="D53" s="23">
        <v>0</v>
      </c>
      <c r="E53" s="23" t="s">
        <v>364</v>
      </c>
      <c r="F53" s="23">
        <v>0</v>
      </c>
      <c r="G53" s="23">
        <v>0</v>
      </c>
      <c r="H53" s="23" t="s">
        <v>364</v>
      </c>
      <c r="I53" s="23">
        <v>0</v>
      </c>
      <c r="J53" s="206">
        <v>0</v>
      </c>
      <c r="K53" s="206" t="s">
        <v>364</v>
      </c>
      <c r="L53" s="206">
        <v>0</v>
      </c>
      <c r="M53" s="23">
        <v>0</v>
      </c>
      <c r="N53" s="19" t="s">
        <v>754</v>
      </c>
      <c r="O53" s="23">
        <v>0</v>
      </c>
      <c r="P53" s="206">
        <v>0</v>
      </c>
      <c r="Q53" s="206" t="s">
        <v>364</v>
      </c>
      <c r="R53" s="206">
        <v>0</v>
      </c>
      <c r="S53" s="206">
        <v>0</v>
      </c>
      <c r="T53" s="206" t="s">
        <v>364</v>
      </c>
      <c r="U53" s="206">
        <v>0</v>
      </c>
      <c r="V53" s="158"/>
    </row>
    <row r="54" spans="1:22" s="43" customFormat="1" ht="66.75" customHeight="1">
      <c r="A54" s="93" t="s">
        <v>85</v>
      </c>
      <c r="B54" s="94" t="s">
        <v>86</v>
      </c>
      <c r="C54" s="24" t="s">
        <v>87</v>
      </c>
      <c r="D54" s="19">
        <v>1218493.3999999999</v>
      </c>
      <c r="E54" s="19">
        <v>1851028.7</v>
      </c>
      <c r="F54" s="24" t="s">
        <v>364</v>
      </c>
      <c r="G54" s="19">
        <f>H54</f>
        <v>2052759.4000000001</v>
      </c>
      <c r="H54" s="19">
        <f>H56+H57+H58</f>
        <v>2052759.4000000001</v>
      </c>
      <c r="I54" s="19" t="s">
        <v>364</v>
      </c>
      <c r="J54" s="19">
        <f>K54</f>
        <v>2311949.2999999998</v>
      </c>
      <c r="K54" s="19">
        <f>K56+K57+K58</f>
        <v>2311949.2999999998</v>
      </c>
      <c r="L54" s="203" t="s">
        <v>364</v>
      </c>
      <c r="M54" s="19">
        <f>N54</f>
        <v>259189.89999999967</v>
      </c>
      <c r="N54" s="19">
        <f t="shared" si="0"/>
        <v>259189.89999999967</v>
      </c>
      <c r="O54" s="19" t="s">
        <v>364</v>
      </c>
      <c r="P54" s="19">
        <f>Q54</f>
        <v>2311949.2999999998</v>
      </c>
      <c r="Q54" s="19">
        <f>Q56+Q57+Q58</f>
        <v>2311949.2999999998</v>
      </c>
      <c r="R54" s="203" t="s">
        <v>364</v>
      </c>
      <c r="S54" s="19">
        <f>T54</f>
        <v>2311949.2999999998</v>
      </c>
      <c r="T54" s="19">
        <f>T56+T57+T58</f>
        <v>2311949.2999999998</v>
      </c>
      <c r="U54" s="203" t="s">
        <v>364</v>
      </c>
      <c r="V54" s="157"/>
    </row>
    <row r="55" spans="1:22" ht="12.75" customHeight="1">
      <c r="A55" s="67"/>
      <c r="B55" s="95" t="s">
        <v>5</v>
      </c>
      <c r="C55" s="68"/>
      <c r="D55" s="96"/>
      <c r="E55" s="96"/>
      <c r="F55" s="68"/>
      <c r="G55" s="40"/>
      <c r="H55" s="40"/>
      <c r="I55" s="40"/>
      <c r="J55" s="203"/>
      <c r="K55" s="204"/>
      <c r="L55" s="204"/>
      <c r="M55" s="40"/>
      <c r="N55" s="19">
        <f t="shared" si="0"/>
        <v>0</v>
      </c>
      <c r="O55" s="40"/>
      <c r="P55" s="203"/>
      <c r="Q55" s="204"/>
      <c r="R55" s="204"/>
      <c r="S55" s="203"/>
      <c r="T55" s="204"/>
      <c r="U55" s="204"/>
      <c r="V55" s="156"/>
    </row>
    <row r="56" spans="1:22" ht="41.25" customHeight="1">
      <c r="A56" s="67" t="s">
        <v>88</v>
      </c>
      <c r="B56" s="95" t="s">
        <v>89</v>
      </c>
      <c r="C56" s="68" t="s">
        <v>9</v>
      </c>
      <c r="D56" s="23">
        <f>E56</f>
        <v>1808548</v>
      </c>
      <c r="E56" s="23">
        <v>1808548</v>
      </c>
      <c r="F56" s="25" t="s">
        <v>364</v>
      </c>
      <c r="G56" s="23">
        <f>H56</f>
        <v>2006197.1</v>
      </c>
      <c r="H56" s="23">
        <v>2006197.1</v>
      </c>
      <c r="I56" s="23" t="s">
        <v>364</v>
      </c>
      <c r="J56" s="203">
        <f>K56</f>
        <v>2266949.2999999998</v>
      </c>
      <c r="K56" s="206">
        <v>2266949.2999999998</v>
      </c>
      <c r="L56" s="206" t="s">
        <v>364</v>
      </c>
      <c r="M56" s="23">
        <f>N56</f>
        <v>260752.19999999972</v>
      </c>
      <c r="N56" s="19">
        <f t="shared" si="0"/>
        <v>260752.19999999972</v>
      </c>
      <c r="O56" s="23" t="s">
        <v>364</v>
      </c>
      <c r="P56" s="203">
        <f>Q56</f>
        <v>2266949.2999999998</v>
      </c>
      <c r="Q56" s="206">
        <v>2266949.2999999998</v>
      </c>
      <c r="R56" s="206" t="s">
        <v>364</v>
      </c>
      <c r="S56" s="203">
        <f>T56</f>
        <v>2266949.2999999998</v>
      </c>
      <c r="T56" s="206">
        <v>2266949.2999999998</v>
      </c>
      <c r="U56" s="206" t="s">
        <v>364</v>
      </c>
      <c r="V56" s="158" t="s">
        <v>648</v>
      </c>
    </row>
    <row r="57" spans="1:22" ht="41.25" customHeight="1">
      <c r="A57" s="67">
        <v>1252</v>
      </c>
      <c r="B57" s="95" t="s">
        <v>677</v>
      </c>
      <c r="C57" s="68"/>
      <c r="D57" s="23">
        <f>E57</f>
        <v>33670</v>
      </c>
      <c r="E57" s="23">
        <v>33670</v>
      </c>
      <c r="F57" s="25"/>
      <c r="G57" s="23">
        <f>H57</f>
        <v>1562.3</v>
      </c>
      <c r="H57" s="23">
        <v>1562.3</v>
      </c>
      <c r="I57" s="23"/>
      <c r="J57" s="203">
        <f>K57</f>
        <v>0</v>
      </c>
      <c r="K57" s="206"/>
      <c r="L57" s="206"/>
      <c r="M57" s="23">
        <f>N57</f>
        <v>-1562.3</v>
      </c>
      <c r="N57" s="19">
        <f t="shared" si="0"/>
        <v>-1562.3</v>
      </c>
      <c r="O57" s="23"/>
      <c r="P57" s="203">
        <f>Q57</f>
        <v>0</v>
      </c>
      <c r="Q57" s="206"/>
      <c r="R57" s="206"/>
      <c r="S57" s="203">
        <f>T57</f>
        <v>0</v>
      </c>
      <c r="T57" s="206"/>
      <c r="U57" s="206"/>
      <c r="V57" s="158" t="s">
        <v>649</v>
      </c>
    </row>
    <row r="58" spans="1:22" ht="28.5" customHeight="1">
      <c r="A58" s="67" t="s">
        <v>90</v>
      </c>
      <c r="B58" s="95" t="s">
        <v>91</v>
      </c>
      <c r="C58" s="68" t="s">
        <v>9</v>
      </c>
      <c r="D58" s="23">
        <f>E58</f>
        <v>8810.7000000000007</v>
      </c>
      <c r="E58" s="23">
        <v>8810.7000000000007</v>
      </c>
      <c r="F58" s="25" t="s">
        <v>364</v>
      </c>
      <c r="G58" s="23">
        <f>H58</f>
        <v>45000</v>
      </c>
      <c r="H58" s="23">
        <v>45000</v>
      </c>
      <c r="I58" s="23" t="s">
        <v>364</v>
      </c>
      <c r="J58" s="203">
        <f>K58</f>
        <v>45000</v>
      </c>
      <c r="K58" s="206">
        <v>45000</v>
      </c>
      <c r="L58" s="206" t="s">
        <v>364</v>
      </c>
      <c r="M58" s="23">
        <f>N58</f>
        <v>0</v>
      </c>
      <c r="N58" s="19">
        <f t="shared" si="0"/>
        <v>0</v>
      </c>
      <c r="O58" s="23" t="s">
        <v>364</v>
      </c>
      <c r="P58" s="203">
        <f>Q58</f>
        <v>45000</v>
      </c>
      <c r="Q58" s="206">
        <v>45000</v>
      </c>
      <c r="R58" s="206" t="s">
        <v>364</v>
      </c>
      <c r="S58" s="203">
        <f>T58</f>
        <v>45000</v>
      </c>
      <c r="T58" s="206">
        <v>45000</v>
      </c>
      <c r="U58" s="206" t="s">
        <v>364</v>
      </c>
      <c r="V58" s="278" t="s">
        <v>650</v>
      </c>
    </row>
    <row r="59" spans="1:22" s="43" customFormat="1" ht="52.5" customHeight="1">
      <c r="A59" s="93" t="s">
        <v>92</v>
      </c>
      <c r="B59" s="94" t="s">
        <v>93</v>
      </c>
      <c r="C59" s="24" t="s">
        <v>94</v>
      </c>
      <c r="D59" s="19">
        <f>D61</f>
        <v>612498.19999999995</v>
      </c>
      <c r="E59" s="19">
        <v>0</v>
      </c>
      <c r="F59" s="24">
        <f>F61</f>
        <v>612498.19999999995</v>
      </c>
      <c r="G59" s="19">
        <f>I59</f>
        <v>377722.5</v>
      </c>
      <c r="H59" s="19" t="s">
        <v>364</v>
      </c>
      <c r="I59" s="19">
        <f>I61</f>
        <v>377722.5</v>
      </c>
      <c r="J59" s="203">
        <f>J61</f>
        <v>0</v>
      </c>
      <c r="K59" s="203" t="s">
        <v>364</v>
      </c>
      <c r="L59" s="203">
        <v>0</v>
      </c>
      <c r="M59" s="19">
        <f>O59</f>
        <v>0</v>
      </c>
      <c r="N59" s="19"/>
      <c r="O59" s="19">
        <f>O61</f>
        <v>0</v>
      </c>
      <c r="P59" s="203">
        <f>P61</f>
        <v>0</v>
      </c>
      <c r="Q59" s="203" t="s">
        <v>364</v>
      </c>
      <c r="R59" s="203">
        <v>0</v>
      </c>
      <c r="S59" s="203">
        <f>S61</f>
        <v>0</v>
      </c>
      <c r="T59" s="203" t="s">
        <v>364</v>
      </c>
      <c r="U59" s="203">
        <v>0</v>
      </c>
      <c r="V59" s="279"/>
    </row>
    <row r="60" spans="1:22" ht="12.75" customHeight="1">
      <c r="A60" s="67"/>
      <c r="B60" s="95" t="s">
        <v>5</v>
      </c>
      <c r="C60" s="68"/>
      <c r="D60" s="96"/>
      <c r="E60" s="96"/>
      <c r="F60" s="68"/>
      <c r="G60" s="40"/>
      <c r="H60" s="40"/>
      <c r="I60" s="40"/>
      <c r="J60" s="204"/>
      <c r="K60" s="204"/>
      <c r="L60" s="204"/>
      <c r="M60" s="40"/>
      <c r="N60" s="19">
        <f t="shared" si="0"/>
        <v>0</v>
      </c>
      <c r="O60" s="40"/>
      <c r="P60" s="204"/>
      <c r="Q60" s="204"/>
      <c r="R60" s="204"/>
      <c r="S60" s="204"/>
      <c r="T60" s="204"/>
      <c r="U60" s="204"/>
      <c r="V60" s="280"/>
    </row>
    <row r="61" spans="1:22" ht="36" customHeight="1">
      <c r="A61" s="67" t="s">
        <v>95</v>
      </c>
      <c r="B61" s="95" t="s">
        <v>96</v>
      </c>
      <c r="C61" s="68" t="s">
        <v>9</v>
      </c>
      <c r="D61" s="23">
        <f>F61</f>
        <v>612498.19999999995</v>
      </c>
      <c r="E61" s="23" t="s">
        <v>364</v>
      </c>
      <c r="F61" s="25">
        <v>612498.19999999995</v>
      </c>
      <c r="G61" s="23">
        <f>I61</f>
        <v>377722.5</v>
      </c>
      <c r="H61" s="23" t="s">
        <v>364</v>
      </c>
      <c r="I61" s="23">
        <v>377722.5</v>
      </c>
      <c r="J61" s="206">
        <v>0</v>
      </c>
      <c r="K61" s="206" t="s">
        <v>364</v>
      </c>
      <c r="L61" s="206">
        <v>0</v>
      </c>
      <c r="M61" s="23"/>
      <c r="N61" s="19"/>
      <c r="O61" s="23"/>
      <c r="P61" s="206">
        <v>0</v>
      </c>
      <c r="Q61" s="206" t="s">
        <v>364</v>
      </c>
      <c r="R61" s="206">
        <v>0</v>
      </c>
      <c r="S61" s="206">
        <v>0</v>
      </c>
      <c r="T61" s="206" t="s">
        <v>364</v>
      </c>
      <c r="U61" s="206">
        <v>0</v>
      </c>
      <c r="V61" s="157"/>
    </row>
    <row r="62" spans="1:22" s="43" customFormat="1" ht="69" customHeight="1">
      <c r="A62" s="93" t="s">
        <v>97</v>
      </c>
      <c r="B62" s="94" t="s">
        <v>98</v>
      </c>
      <c r="C62" s="24" t="s">
        <v>99</v>
      </c>
      <c r="D62" s="19">
        <f>D64+D67+D72+D76+D97+D104+D107</f>
        <v>382673.89999999997</v>
      </c>
      <c r="E62" s="19">
        <f>E64+E67+E72+E76+E97+E101+E107</f>
        <v>299926.19999999995</v>
      </c>
      <c r="F62" s="19">
        <f>F104+F107</f>
        <v>357447.7</v>
      </c>
      <c r="G62" s="19">
        <f>G64+G67+G72+G76+G97+G104+G107</f>
        <v>169605</v>
      </c>
      <c r="H62" s="19">
        <f>H64+H67+H72+H76+H97+H101+H107</f>
        <v>159605</v>
      </c>
      <c r="I62" s="19">
        <f>I104+I107</f>
        <v>397760</v>
      </c>
      <c r="J62" s="19">
        <f>J64+J67+J72+J76+J97+J104+J107</f>
        <v>367378.4</v>
      </c>
      <c r="K62" s="19">
        <f>K64+K67+K72+K76+K97+K101+K107</f>
        <v>177378.4</v>
      </c>
      <c r="L62" s="203">
        <f>L104+L107</f>
        <v>954519.9</v>
      </c>
      <c r="M62" s="19">
        <f>N62</f>
        <v>17773.399999999994</v>
      </c>
      <c r="N62" s="19">
        <f t="shared" si="0"/>
        <v>17773.399999999994</v>
      </c>
      <c r="O62" s="19" t="s">
        <v>364</v>
      </c>
      <c r="P62" s="19">
        <f>P64+P67+P72+P76+P97+P104+P107</f>
        <v>177378.4</v>
      </c>
      <c r="Q62" s="19">
        <f>Q64+Q67+Q72+Q76+Q97+Q101+Q107</f>
        <v>177378.4</v>
      </c>
      <c r="R62" s="203">
        <f>R104+R107</f>
        <v>0</v>
      </c>
      <c r="S62" s="19">
        <f>S64+S67+S72+S76+S97+S104+S107</f>
        <v>177378.4</v>
      </c>
      <c r="T62" s="19">
        <f>T64+T67+T72+T76+T97+T101+T107</f>
        <v>177378.4</v>
      </c>
      <c r="U62" s="203">
        <f>U104+U107</f>
        <v>0</v>
      </c>
      <c r="V62" s="156"/>
    </row>
    <row r="63" spans="1:22" ht="12.75" customHeight="1">
      <c r="A63" s="67"/>
      <c r="B63" s="95" t="s">
        <v>5</v>
      </c>
      <c r="C63" s="68"/>
      <c r="D63" s="96"/>
      <c r="E63" s="96"/>
      <c r="F63" s="68"/>
      <c r="G63" s="40"/>
      <c r="H63" s="40"/>
      <c r="I63" s="40"/>
      <c r="J63" s="204"/>
      <c r="K63" s="204"/>
      <c r="L63" s="204"/>
      <c r="M63" s="40"/>
      <c r="N63" s="19">
        <f t="shared" si="0"/>
        <v>0</v>
      </c>
      <c r="O63" s="40"/>
      <c r="P63" s="204"/>
      <c r="Q63" s="204"/>
      <c r="R63" s="204"/>
      <c r="S63" s="204"/>
      <c r="T63" s="204"/>
      <c r="U63" s="204"/>
      <c r="V63" s="157"/>
    </row>
    <row r="64" spans="1:22" s="43" customFormat="1" ht="44.25" customHeight="1">
      <c r="A64" s="93" t="s">
        <v>100</v>
      </c>
      <c r="B64" s="94" t="s">
        <v>101</v>
      </c>
      <c r="C64" s="24" t="s">
        <v>102</v>
      </c>
      <c r="D64" s="19">
        <v>0</v>
      </c>
      <c r="E64" s="19">
        <v>0</v>
      </c>
      <c r="F64" s="24" t="s">
        <v>364</v>
      </c>
      <c r="G64" s="19">
        <v>0</v>
      </c>
      <c r="H64" s="19">
        <v>0</v>
      </c>
      <c r="I64" s="19" t="s">
        <v>364</v>
      </c>
      <c r="J64" s="203">
        <v>0</v>
      </c>
      <c r="K64" s="203">
        <v>0</v>
      </c>
      <c r="L64" s="203" t="s">
        <v>364</v>
      </c>
      <c r="M64" s="19">
        <v>0</v>
      </c>
      <c r="N64" s="19">
        <f t="shared" si="0"/>
        <v>0</v>
      </c>
      <c r="O64" s="19" t="s">
        <v>364</v>
      </c>
      <c r="P64" s="203">
        <v>0</v>
      </c>
      <c r="Q64" s="203">
        <v>0</v>
      </c>
      <c r="R64" s="203" t="s">
        <v>364</v>
      </c>
      <c r="S64" s="203">
        <v>0</v>
      </c>
      <c r="T64" s="203">
        <v>0</v>
      </c>
      <c r="U64" s="203" t="s">
        <v>364</v>
      </c>
      <c r="V64" s="156"/>
    </row>
    <row r="65" spans="1:22" ht="18" customHeight="1">
      <c r="A65" s="67"/>
      <c r="B65" s="95" t="s">
        <v>5</v>
      </c>
      <c r="C65" s="68"/>
      <c r="D65" s="96"/>
      <c r="E65" s="96"/>
      <c r="F65" s="68"/>
      <c r="G65" s="40"/>
      <c r="H65" s="40"/>
      <c r="I65" s="40"/>
      <c r="J65" s="204"/>
      <c r="K65" s="204"/>
      <c r="L65" s="204"/>
      <c r="M65" s="40"/>
      <c r="N65" s="19">
        <f t="shared" si="0"/>
        <v>0</v>
      </c>
      <c r="O65" s="40"/>
      <c r="P65" s="204"/>
      <c r="Q65" s="204"/>
      <c r="R65" s="204"/>
      <c r="S65" s="204"/>
      <c r="T65" s="204"/>
      <c r="U65" s="204"/>
      <c r="V65" s="156"/>
    </row>
    <row r="66" spans="1:22" ht="39" customHeight="1">
      <c r="A66" s="67" t="s">
        <v>103</v>
      </c>
      <c r="B66" s="95" t="s">
        <v>104</v>
      </c>
      <c r="C66" s="68"/>
      <c r="D66" s="23">
        <v>0</v>
      </c>
      <c r="E66" s="23">
        <v>0</v>
      </c>
      <c r="F66" s="25" t="s">
        <v>364</v>
      </c>
      <c r="G66" s="23">
        <v>0</v>
      </c>
      <c r="H66" s="23">
        <v>0</v>
      </c>
      <c r="I66" s="23" t="s">
        <v>364</v>
      </c>
      <c r="J66" s="206">
        <v>0</v>
      </c>
      <c r="K66" s="206">
        <v>0</v>
      </c>
      <c r="L66" s="206" t="s">
        <v>364</v>
      </c>
      <c r="M66" s="23">
        <v>0</v>
      </c>
      <c r="N66" s="19">
        <f t="shared" si="0"/>
        <v>0</v>
      </c>
      <c r="O66" s="23" t="s">
        <v>364</v>
      </c>
      <c r="P66" s="206">
        <v>0</v>
      </c>
      <c r="Q66" s="206">
        <v>0</v>
      </c>
      <c r="R66" s="206" t="s">
        <v>364</v>
      </c>
      <c r="S66" s="206">
        <v>0</v>
      </c>
      <c r="T66" s="206">
        <v>0</v>
      </c>
      <c r="U66" s="206" t="s">
        <v>364</v>
      </c>
      <c r="V66" s="281" t="s">
        <v>651</v>
      </c>
    </row>
    <row r="67" spans="1:22" s="43" customFormat="1" ht="44.25" customHeight="1">
      <c r="A67" s="93" t="s">
        <v>105</v>
      </c>
      <c r="B67" s="94" t="s">
        <v>106</v>
      </c>
      <c r="C67" s="24" t="s">
        <v>107</v>
      </c>
      <c r="D67" s="19">
        <f>D69+D70+D71</f>
        <v>27943.399999999998</v>
      </c>
      <c r="E67" s="19">
        <f>E69+E70+E71</f>
        <v>27943.399999999998</v>
      </c>
      <c r="F67" s="24" t="s">
        <v>364</v>
      </c>
      <c r="G67" s="19">
        <f>H67</f>
        <v>19000</v>
      </c>
      <c r="H67" s="19">
        <f>H69+H70+H71</f>
        <v>19000</v>
      </c>
      <c r="I67" s="19" t="s">
        <v>364</v>
      </c>
      <c r="J67" s="19">
        <f>K67</f>
        <v>26450</v>
      </c>
      <c r="K67" s="19">
        <f>K69+K70+K71</f>
        <v>26450</v>
      </c>
      <c r="L67" s="203" t="s">
        <v>364</v>
      </c>
      <c r="M67" s="19">
        <f>N67</f>
        <v>7450</v>
      </c>
      <c r="N67" s="19">
        <f t="shared" si="0"/>
        <v>7450</v>
      </c>
      <c r="O67" s="19" t="s">
        <v>364</v>
      </c>
      <c r="P67" s="19">
        <f>Q67</f>
        <v>26450</v>
      </c>
      <c r="Q67" s="19">
        <f>Q69+Q70+Q71</f>
        <v>26450</v>
      </c>
      <c r="R67" s="203" t="s">
        <v>364</v>
      </c>
      <c r="S67" s="19">
        <f>T67</f>
        <v>26450</v>
      </c>
      <c r="T67" s="19">
        <f>T69+T70+T71</f>
        <v>26450</v>
      </c>
      <c r="U67" s="203" t="s">
        <v>364</v>
      </c>
      <c r="V67" s="282"/>
    </row>
    <row r="68" spans="1:22" ht="12.75" customHeight="1">
      <c r="A68" s="67"/>
      <c r="B68" s="95" t="s">
        <v>5</v>
      </c>
      <c r="C68" s="68"/>
      <c r="D68" s="96"/>
      <c r="E68" s="96" t="s">
        <v>638</v>
      </c>
      <c r="F68" s="68"/>
      <c r="G68" s="40"/>
      <c r="H68" s="40"/>
      <c r="I68" s="40"/>
      <c r="J68" s="204"/>
      <c r="K68" s="204"/>
      <c r="L68" s="204"/>
      <c r="M68" s="40"/>
      <c r="N68" s="19">
        <f t="shared" si="0"/>
        <v>0</v>
      </c>
      <c r="O68" s="40"/>
      <c r="P68" s="204"/>
      <c r="Q68" s="204"/>
      <c r="R68" s="204"/>
      <c r="S68" s="204"/>
      <c r="T68" s="204"/>
      <c r="U68" s="204"/>
      <c r="V68" s="282"/>
    </row>
    <row r="69" spans="1:22" ht="27" customHeight="1">
      <c r="A69" s="67" t="s">
        <v>108</v>
      </c>
      <c r="B69" s="95" t="s">
        <v>109</v>
      </c>
      <c r="C69" s="68" t="s">
        <v>9</v>
      </c>
      <c r="D69" s="23">
        <f>E69</f>
        <v>25680.6</v>
      </c>
      <c r="E69" s="23">
        <v>25680.6</v>
      </c>
      <c r="F69" s="25" t="s">
        <v>364</v>
      </c>
      <c r="G69" s="23">
        <f>H69</f>
        <v>19000</v>
      </c>
      <c r="H69" s="23">
        <v>19000</v>
      </c>
      <c r="I69" s="23" t="s">
        <v>364</v>
      </c>
      <c r="J69" s="206">
        <v>26450</v>
      </c>
      <c r="K69" s="206">
        <v>26450</v>
      </c>
      <c r="L69" s="206" t="s">
        <v>364</v>
      </c>
      <c r="M69" s="23">
        <f>N69</f>
        <v>7450</v>
      </c>
      <c r="N69" s="19">
        <f t="shared" si="0"/>
        <v>7450</v>
      </c>
      <c r="O69" s="23" t="s">
        <v>364</v>
      </c>
      <c r="P69" s="206">
        <v>26450</v>
      </c>
      <c r="Q69" s="206">
        <v>26450</v>
      </c>
      <c r="R69" s="206" t="s">
        <v>364</v>
      </c>
      <c r="S69" s="206">
        <v>26450</v>
      </c>
      <c r="T69" s="206">
        <v>26450</v>
      </c>
      <c r="U69" s="206" t="s">
        <v>364</v>
      </c>
      <c r="V69" s="282"/>
    </row>
    <row r="70" spans="1:22" ht="50.25" customHeight="1">
      <c r="A70" s="67" t="s">
        <v>110</v>
      </c>
      <c r="B70" s="95" t="s">
        <v>111</v>
      </c>
      <c r="C70" s="68"/>
      <c r="D70" s="23">
        <f>E70</f>
        <v>1407.1</v>
      </c>
      <c r="E70" s="23">
        <v>1407.1</v>
      </c>
      <c r="F70" s="25"/>
      <c r="G70" s="23">
        <f>H70</f>
        <v>0</v>
      </c>
      <c r="H70" s="23">
        <v>0</v>
      </c>
      <c r="I70" s="23" t="s">
        <v>364</v>
      </c>
      <c r="J70" s="206">
        <f>K70</f>
        <v>0</v>
      </c>
      <c r="K70" s="206"/>
      <c r="L70" s="206" t="s">
        <v>364</v>
      </c>
      <c r="M70" s="23">
        <f>N70</f>
        <v>0</v>
      </c>
      <c r="N70" s="19">
        <f t="shared" si="0"/>
        <v>0</v>
      </c>
      <c r="O70" s="23" t="s">
        <v>364</v>
      </c>
      <c r="P70" s="206">
        <f>Q70</f>
        <v>0</v>
      </c>
      <c r="Q70" s="206"/>
      <c r="R70" s="206" t="s">
        <v>364</v>
      </c>
      <c r="S70" s="206">
        <f>T70</f>
        <v>0</v>
      </c>
      <c r="T70" s="206"/>
      <c r="U70" s="206" t="s">
        <v>364</v>
      </c>
      <c r="V70" s="283"/>
    </row>
    <row r="71" spans="1:22" ht="18" customHeight="1">
      <c r="A71" s="67" t="s">
        <v>112</v>
      </c>
      <c r="B71" s="95" t="s">
        <v>113</v>
      </c>
      <c r="C71" s="68" t="s">
        <v>9</v>
      </c>
      <c r="D71" s="23">
        <f>E71</f>
        <v>855.7</v>
      </c>
      <c r="E71" s="23">
        <v>855.7</v>
      </c>
      <c r="F71" s="25" t="s">
        <v>364</v>
      </c>
      <c r="G71" s="23">
        <f>H71</f>
        <v>0</v>
      </c>
      <c r="H71" s="23">
        <v>0</v>
      </c>
      <c r="I71" s="23" t="s">
        <v>364</v>
      </c>
      <c r="J71" s="206">
        <f>K71</f>
        <v>0</v>
      </c>
      <c r="K71" s="206"/>
      <c r="L71" s="206" t="s">
        <v>364</v>
      </c>
      <c r="M71" s="23">
        <f>N71</f>
        <v>0</v>
      </c>
      <c r="N71" s="19">
        <f t="shared" si="0"/>
        <v>0</v>
      </c>
      <c r="O71" s="23" t="s">
        <v>364</v>
      </c>
      <c r="P71" s="206">
        <f>Q71</f>
        <v>0</v>
      </c>
      <c r="Q71" s="206"/>
      <c r="R71" s="206" t="s">
        <v>364</v>
      </c>
      <c r="S71" s="206">
        <f>T71</f>
        <v>0</v>
      </c>
      <c r="T71" s="206"/>
      <c r="U71" s="206" t="s">
        <v>364</v>
      </c>
      <c r="V71" s="157"/>
    </row>
    <row r="72" spans="1:22" s="43" customFormat="1" ht="50.25" customHeight="1">
      <c r="A72" s="93" t="s">
        <v>114</v>
      </c>
      <c r="B72" s="94" t="s">
        <v>115</v>
      </c>
      <c r="C72" s="24" t="s">
        <v>116</v>
      </c>
      <c r="D72" s="19">
        <f>D74</f>
        <v>0</v>
      </c>
      <c r="E72" s="19">
        <f>E75+E74</f>
        <v>0</v>
      </c>
      <c r="F72" s="24" t="s">
        <v>364</v>
      </c>
      <c r="G72" s="19">
        <f>H72</f>
        <v>0</v>
      </c>
      <c r="H72" s="19">
        <f>H74+H75</f>
        <v>0</v>
      </c>
      <c r="I72" s="19" t="s">
        <v>364</v>
      </c>
      <c r="J72" s="203"/>
      <c r="K72" s="203">
        <f>K74+K75</f>
        <v>0</v>
      </c>
      <c r="L72" s="203" t="s">
        <v>364</v>
      </c>
      <c r="M72" s="19">
        <v>0</v>
      </c>
      <c r="N72" s="19">
        <f t="shared" si="0"/>
        <v>0</v>
      </c>
      <c r="O72" s="19" t="s">
        <v>364</v>
      </c>
      <c r="P72" s="203"/>
      <c r="Q72" s="203">
        <f>Q74+Q75</f>
        <v>0</v>
      </c>
      <c r="R72" s="203" t="s">
        <v>364</v>
      </c>
      <c r="S72" s="203"/>
      <c r="T72" s="203">
        <f>T74+T75</f>
        <v>0</v>
      </c>
      <c r="U72" s="203" t="s">
        <v>364</v>
      </c>
      <c r="V72" s="156"/>
    </row>
    <row r="73" spans="1:22" ht="12.75" customHeight="1">
      <c r="A73" s="67"/>
      <c r="B73" s="95" t="s">
        <v>5</v>
      </c>
      <c r="C73" s="99"/>
      <c r="D73" s="99"/>
      <c r="E73" s="99"/>
      <c r="F73" s="99"/>
      <c r="G73" s="40"/>
      <c r="H73" s="40"/>
      <c r="I73" s="40"/>
      <c r="J73" s="204"/>
      <c r="K73" s="204"/>
      <c r="L73" s="204"/>
      <c r="M73" s="40"/>
      <c r="N73" s="19">
        <f t="shared" si="0"/>
        <v>0</v>
      </c>
      <c r="O73" s="40"/>
      <c r="P73" s="204"/>
      <c r="Q73" s="204"/>
      <c r="R73" s="204"/>
      <c r="S73" s="204"/>
      <c r="T73" s="204"/>
      <c r="U73" s="204"/>
      <c r="V73" s="158"/>
    </row>
    <row r="74" spans="1:22" ht="51" customHeight="1">
      <c r="A74" s="67" t="s">
        <v>117</v>
      </c>
      <c r="B74" s="95" t="s">
        <v>118</v>
      </c>
      <c r="C74" s="68"/>
      <c r="D74" s="23">
        <v>0</v>
      </c>
      <c r="E74" s="23">
        <v>0</v>
      </c>
      <c r="F74" s="25">
        <v>0</v>
      </c>
      <c r="G74" s="23">
        <f>H74</f>
        <v>0</v>
      </c>
      <c r="H74" s="23">
        <v>0</v>
      </c>
      <c r="I74" s="23" t="s">
        <v>364</v>
      </c>
      <c r="J74" s="206"/>
      <c r="K74" s="206"/>
      <c r="L74" s="206" t="s">
        <v>364</v>
      </c>
      <c r="M74" s="23">
        <f>N74</f>
        <v>0</v>
      </c>
      <c r="N74" s="19">
        <f t="shared" si="0"/>
        <v>0</v>
      </c>
      <c r="O74" s="23" t="s">
        <v>364</v>
      </c>
      <c r="P74" s="206"/>
      <c r="Q74" s="206"/>
      <c r="R74" s="206" t="s">
        <v>364</v>
      </c>
      <c r="S74" s="206"/>
      <c r="T74" s="206"/>
      <c r="U74" s="206" t="s">
        <v>364</v>
      </c>
      <c r="V74" s="157"/>
    </row>
    <row r="75" spans="1:22" ht="34.5" customHeight="1">
      <c r="A75" s="67">
        <v>1343</v>
      </c>
      <c r="B75" s="95"/>
      <c r="C75" s="68"/>
      <c r="D75" s="23"/>
      <c r="E75" s="23"/>
      <c r="F75" s="25" t="s">
        <v>364</v>
      </c>
      <c r="G75" s="23">
        <f>H75</f>
        <v>0</v>
      </c>
      <c r="H75" s="23">
        <v>0</v>
      </c>
      <c r="I75" s="23"/>
      <c r="J75" s="206"/>
      <c r="K75" s="206"/>
      <c r="L75" s="206"/>
      <c r="M75" s="23">
        <f>N75</f>
        <v>0</v>
      </c>
      <c r="N75" s="19">
        <f t="shared" si="0"/>
        <v>0</v>
      </c>
      <c r="O75" s="23"/>
      <c r="P75" s="206"/>
      <c r="Q75" s="206"/>
      <c r="R75" s="206"/>
      <c r="S75" s="206"/>
      <c r="T75" s="206"/>
      <c r="U75" s="206"/>
      <c r="V75" s="156"/>
    </row>
    <row r="76" spans="1:22" s="43" customFormat="1" ht="50.25" customHeight="1">
      <c r="A76" s="93" t="s">
        <v>119</v>
      </c>
      <c r="B76" s="94" t="s">
        <v>120</v>
      </c>
      <c r="C76" s="24" t="s">
        <v>121</v>
      </c>
      <c r="D76" s="19">
        <f>D78</f>
        <v>135424.49999999997</v>
      </c>
      <c r="E76" s="19">
        <f>E78</f>
        <v>135424.49999999997</v>
      </c>
      <c r="F76" s="24" t="s">
        <v>364</v>
      </c>
      <c r="G76" s="19">
        <f>G78</f>
        <v>131105</v>
      </c>
      <c r="H76" s="19">
        <f>H78</f>
        <v>131105</v>
      </c>
      <c r="I76" s="19" t="s">
        <v>364</v>
      </c>
      <c r="J76" s="19">
        <f>J78</f>
        <v>141428.4</v>
      </c>
      <c r="K76" s="19">
        <f>K78</f>
        <v>141428.4</v>
      </c>
      <c r="L76" s="203" t="s">
        <v>364</v>
      </c>
      <c r="M76" s="19">
        <f>N76</f>
        <v>10323.399999999994</v>
      </c>
      <c r="N76" s="19">
        <f t="shared" si="0"/>
        <v>10323.399999999994</v>
      </c>
      <c r="O76" s="19" t="s">
        <v>364</v>
      </c>
      <c r="P76" s="19">
        <f>P78</f>
        <v>141428.4</v>
      </c>
      <c r="Q76" s="19">
        <f>Q78</f>
        <v>141428.4</v>
      </c>
      <c r="R76" s="203" t="s">
        <v>364</v>
      </c>
      <c r="S76" s="19">
        <f>S78</f>
        <v>141428.4</v>
      </c>
      <c r="T76" s="19">
        <f>T78</f>
        <v>141428.4</v>
      </c>
      <c r="U76" s="203" t="s">
        <v>364</v>
      </c>
      <c r="V76" s="156"/>
    </row>
    <row r="77" spans="1:22" ht="12.75" customHeight="1">
      <c r="A77" s="67"/>
      <c r="B77" s="95" t="s">
        <v>5</v>
      </c>
      <c r="C77" s="68"/>
      <c r="D77" s="96"/>
      <c r="E77" s="96"/>
      <c r="F77" s="68"/>
      <c r="G77" s="40"/>
      <c r="H77" s="40"/>
      <c r="I77" s="40"/>
      <c r="J77" s="204"/>
      <c r="K77" s="204"/>
      <c r="L77" s="204"/>
      <c r="M77" s="40"/>
      <c r="N77" s="19">
        <f t="shared" si="0"/>
        <v>0</v>
      </c>
      <c r="O77" s="40"/>
      <c r="P77" s="204"/>
      <c r="Q77" s="204"/>
      <c r="R77" s="204"/>
      <c r="S77" s="204"/>
      <c r="T77" s="204"/>
      <c r="U77" s="204"/>
      <c r="V77" s="156"/>
    </row>
    <row r="78" spans="1:22" ht="72" customHeight="1">
      <c r="A78" s="67" t="s">
        <v>122</v>
      </c>
      <c r="B78" s="95" t="s">
        <v>123</v>
      </c>
      <c r="C78" s="68" t="s">
        <v>9</v>
      </c>
      <c r="D78" s="23">
        <f>E78</f>
        <v>135424.49999999997</v>
      </c>
      <c r="E78" s="23">
        <f>E80+E81+E82+E83+E84+E85+E86+E87+E88+E89+E90+E91+E92+E93+E94+E95+E96</f>
        <v>135424.49999999997</v>
      </c>
      <c r="F78" s="25" t="s">
        <v>364</v>
      </c>
      <c r="G78" s="23">
        <f>H78</f>
        <v>131105</v>
      </c>
      <c r="H78" s="23">
        <f>H80+H81+H82+H83+H84+H85+H86+H87+H88+H89+H90+H91+H92+H93+H94+H95+H96</f>
        <v>131105</v>
      </c>
      <c r="I78" s="23" t="s">
        <v>364</v>
      </c>
      <c r="J78" s="206">
        <f>K78</f>
        <v>141428.4</v>
      </c>
      <c r="K78" s="23">
        <f>K80+K81+K82+K83+K84+K85+K86+K87+K88+K89+K90+K91+K92+K93+K94+K95+K96</f>
        <v>141428.4</v>
      </c>
      <c r="L78" s="206" t="s">
        <v>364</v>
      </c>
      <c r="M78" s="23">
        <f>N78</f>
        <v>10323.399999999994</v>
      </c>
      <c r="N78" s="19">
        <f t="shared" si="0"/>
        <v>10323.399999999994</v>
      </c>
      <c r="O78" s="23" t="s">
        <v>364</v>
      </c>
      <c r="P78" s="206">
        <f>Q78</f>
        <v>141428.4</v>
      </c>
      <c r="Q78" s="23">
        <f>Q80+Q81+Q82+Q83+Q84+Q85+Q86+Q87+Q88+Q89+Q90+Q91+Q92+Q93+Q94+Q95+Q96</f>
        <v>141428.4</v>
      </c>
      <c r="R78" s="206" t="s">
        <v>364</v>
      </c>
      <c r="S78" s="206">
        <f>T78</f>
        <v>141428.4</v>
      </c>
      <c r="T78" s="23">
        <f>T80+T81+T82+T83+T84+T85+T86+T87+T88+T89+T90+T91+T92+T93+T94+T95+T96</f>
        <v>141428.4</v>
      </c>
      <c r="U78" s="206" t="s">
        <v>364</v>
      </c>
      <c r="V78" s="160"/>
    </row>
    <row r="79" spans="1:22" ht="18" customHeight="1">
      <c r="A79" s="67"/>
      <c r="B79" s="95" t="s">
        <v>5</v>
      </c>
      <c r="C79" s="68"/>
      <c r="D79" s="96"/>
      <c r="E79" s="96"/>
      <c r="F79" s="68"/>
      <c r="G79" s="40"/>
      <c r="H79" s="40"/>
      <c r="I79" s="40"/>
      <c r="J79" s="204"/>
      <c r="K79" s="204"/>
      <c r="L79" s="204"/>
      <c r="M79" s="40"/>
      <c r="N79" s="19">
        <f t="shared" si="0"/>
        <v>0</v>
      </c>
      <c r="O79" s="40"/>
      <c r="P79" s="204"/>
      <c r="Q79" s="204"/>
      <c r="R79" s="204"/>
      <c r="S79" s="204"/>
      <c r="T79" s="204"/>
      <c r="U79" s="204"/>
      <c r="V79" s="160"/>
    </row>
    <row r="80" spans="1:22" ht="57" customHeight="1">
      <c r="A80" s="67" t="s">
        <v>124</v>
      </c>
      <c r="B80" s="95" t="s">
        <v>125</v>
      </c>
      <c r="C80" s="68" t="s">
        <v>9</v>
      </c>
      <c r="D80" s="23"/>
      <c r="E80" s="23"/>
      <c r="F80" s="25" t="s">
        <v>364</v>
      </c>
      <c r="G80" s="23">
        <f>H80</f>
        <v>0</v>
      </c>
      <c r="H80" s="23">
        <v>0</v>
      </c>
      <c r="I80" s="23" t="s">
        <v>364</v>
      </c>
      <c r="J80" s="206"/>
      <c r="K80" s="206"/>
      <c r="L80" s="206"/>
      <c r="M80" s="23">
        <f t="shared" ref="M80:M85" si="7">N80</f>
        <v>0</v>
      </c>
      <c r="N80" s="19">
        <f t="shared" si="0"/>
        <v>0</v>
      </c>
      <c r="O80" s="23" t="s">
        <v>364</v>
      </c>
      <c r="P80" s="206"/>
      <c r="Q80" s="206"/>
      <c r="R80" s="206"/>
      <c r="S80" s="206"/>
      <c r="T80" s="206"/>
      <c r="U80" s="206"/>
      <c r="V80" s="160"/>
    </row>
    <row r="81" spans="1:22" ht="70.5" customHeight="1">
      <c r="A81" s="67" t="s">
        <v>126</v>
      </c>
      <c r="B81" s="100" t="s">
        <v>127</v>
      </c>
      <c r="C81" s="68" t="s">
        <v>9</v>
      </c>
      <c r="D81" s="23">
        <v>0</v>
      </c>
      <c r="E81" s="23">
        <v>0</v>
      </c>
      <c r="F81" s="25" t="s">
        <v>364</v>
      </c>
      <c r="G81" s="23">
        <f>H81</f>
        <v>0</v>
      </c>
      <c r="H81" s="23">
        <v>0</v>
      </c>
      <c r="I81" s="23" t="s">
        <v>364</v>
      </c>
      <c r="J81" s="206"/>
      <c r="K81" s="206"/>
      <c r="L81" s="206"/>
      <c r="M81" s="23">
        <f t="shared" si="7"/>
        <v>0</v>
      </c>
      <c r="N81" s="19">
        <f t="shared" ref="N81:N111" si="8">K81-H81</f>
        <v>0</v>
      </c>
      <c r="O81" s="23" t="s">
        <v>364</v>
      </c>
      <c r="P81" s="206"/>
      <c r="Q81" s="206"/>
      <c r="R81" s="206"/>
      <c r="S81" s="206"/>
      <c r="T81" s="206"/>
      <c r="U81" s="206"/>
      <c r="V81" s="160" t="s">
        <v>652</v>
      </c>
    </row>
    <row r="82" spans="1:22" ht="47.25" customHeight="1">
      <c r="A82" s="67" t="s">
        <v>128</v>
      </c>
      <c r="B82" s="95" t="s">
        <v>129</v>
      </c>
      <c r="C82" s="68" t="s">
        <v>9</v>
      </c>
      <c r="D82" s="23">
        <f>E82</f>
        <v>9140.7999999999993</v>
      </c>
      <c r="E82" s="23">
        <v>9140.7999999999993</v>
      </c>
      <c r="F82" s="25" t="s">
        <v>364</v>
      </c>
      <c r="G82" s="23">
        <v>0</v>
      </c>
      <c r="H82" s="23">
        <v>5600</v>
      </c>
      <c r="I82" s="23" t="s">
        <v>364</v>
      </c>
      <c r="J82" s="206">
        <f>K82</f>
        <v>5600</v>
      </c>
      <c r="K82" s="206">
        <v>5600</v>
      </c>
      <c r="L82" s="206" t="s">
        <v>364</v>
      </c>
      <c r="M82" s="23">
        <f t="shared" si="7"/>
        <v>0</v>
      </c>
      <c r="N82" s="19">
        <f t="shared" si="8"/>
        <v>0</v>
      </c>
      <c r="O82" s="23" t="s">
        <v>364</v>
      </c>
      <c r="P82" s="206">
        <f>Q82</f>
        <v>5600</v>
      </c>
      <c r="Q82" s="206">
        <v>5600</v>
      </c>
      <c r="R82" s="206" t="s">
        <v>364</v>
      </c>
      <c r="S82" s="206">
        <f>T82</f>
        <v>5600</v>
      </c>
      <c r="T82" s="206">
        <v>5600</v>
      </c>
      <c r="U82" s="206" t="s">
        <v>364</v>
      </c>
      <c r="V82" s="162"/>
    </row>
    <row r="83" spans="1:22" ht="57" customHeight="1">
      <c r="A83" s="67" t="s">
        <v>130</v>
      </c>
      <c r="B83" s="95" t="s">
        <v>131</v>
      </c>
      <c r="C83" s="68" t="s">
        <v>9</v>
      </c>
      <c r="D83" s="23">
        <v>0</v>
      </c>
      <c r="E83" s="23">
        <v>0</v>
      </c>
      <c r="F83" s="25" t="s">
        <v>364</v>
      </c>
      <c r="G83" s="23">
        <f>H83</f>
        <v>0</v>
      </c>
      <c r="H83" s="23">
        <v>0</v>
      </c>
      <c r="I83" s="23" t="s">
        <v>364</v>
      </c>
      <c r="J83" s="206"/>
      <c r="K83" s="206"/>
      <c r="L83" s="206" t="s">
        <v>364</v>
      </c>
      <c r="M83" s="23">
        <f t="shared" si="7"/>
        <v>0</v>
      </c>
      <c r="N83" s="19">
        <f t="shared" si="8"/>
        <v>0</v>
      </c>
      <c r="O83" s="23" t="s">
        <v>364</v>
      </c>
      <c r="P83" s="206"/>
      <c r="Q83" s="206"/>
      <c r="R83" s="206" t="s">
        <v>364</v>
      </c>
      <c r="S83" s="206"/>
      <c r="T83" s="206"/>
      <c r="U83" s="206" t="s">
        <v>364</v>
      </c>
      <c r="V83" s="162"/>
    </row>
    <row r="84" spans="1:22" ht="31.5" customHeight="1">
      <c r="A84" s="67" t="s">
        <v>132</v>
      </c>
      <c r="B84" s="95" t="s">
        <v>133</v>
      </c>
      <c r="C84" s="68" t="s">
        <v>9</v>
      </c>
      <c r="D84" s="23">
        <f>E84</f>
        <v>2200</v>
      </c>
      <c r="E84" s="23">
        <v>2200</v>
      </c>
      <c r="F84" s="25" t="s">
        <v>364</v>
      </c>
      <c r="G84" s="23">
        <f>H84</f>
        <v>2200</v>
      </c>
      <c r="H84" s="23">
        <v>2200</v>
      </c>
      <c r="I84" s="23" t="s">
        <v>364</v>
      </c>
      <c r="J84" s="206">
        <f>K84</f>
        <v>2200</v>
      </c>
      <c r="K84" s="206">
        <v>2200</v>
      </c>
      <c r="L84" s="206" t="s">
        <v>364</v>
      </c>
      <c r="M84" s="23">
        <f t="shared" si="7"/>
        <v>0</v>
      </c>
      <c r="N84" s="19">
        <f t="shared" si="8"/>
        <v>0</v>
      </c>
      <c r="O84" s="23" t="s">
        <v>364</v>
      </c>
      <c r="P84" s="206">
        <f>Q84</f>
        <v>2200</v>
      </c>
      <c r="Q84" s="206">
        <v>2200</v>
      </c>
      <c r="R84" s="206" t="s">
        <v>364</v>
      </c>
      <c r="S84" s="206">
        <f>T84</f>
        <v>2200</v>
      </c>
      <c r="T84" s="206">
        <v>2200</v>
      </c>
      <c r="U84" s="206" t="s">
        <v>364</v>
      </c>
      <c r="V84" s="160" t="s">
        <v>665</v>
      </c>
    </row>
    <row r="85" spans="1:22" ht="39" customHeight="1">
      <c r="A85" s="67" t="s">
        <v>134</v>
      </c>
      <c r="B85" s="95" t="s">
        <v>135</v>
      </c>
      <c r="C85" s="68" t="s">
        <v>9</v>
      </c>
      <c r="D85" s="23">
        <f>E85</f>
        <v>45668.1</v>
      </c>
      <c r="E85" s="23">
        <v>45668.1</v>
      </c>
      <c r="F85" s="25" t="s">
        <v>364</v>
      </c>
      <c r="G85" s="23">
        <f>H85</f>
        <v>48000</v>
      </c>
      <c r="H85" s="23">
        <v>48000</v>
      </c>
      <c r="I85" s="23" t="s">
        <v>364</v>
      </c>
      <c r="J85" s="206">
        <f>K85</f>
        <v>50000</v>
      </c>
      <c r="K85" s="206">
        <v>50000</v>
      </c>
      <c r="L85" s="206" t="s">
        <v>364</v>
      </c>
      <c r="M85" s="23">
        <f t="shared" si="7"/>
        <v>2000</v>
      </c>
      <c r="N85" s="19">
        <f t="shared" si="8"/>
        <v>2000</v>
      </c>
      <c r="O85" s="23" t="s">
        <v>364</v>
      </c>
      <c r="P85" s="206">
        <f>Q85</f>
        <v>50000</v>
      </c>
      <c r="Q85" s="206">
        <v>50000</v>
      </c>
      <c r="R85" s="206" t="s">
        <v>364</v>
      </c>
      <c r="S85" s="206">
        <f>T85</f>
        <v>50000</v>
      </c>
      <c r="T85" s="206">
        <v>50000</v>
      </c>
      <c r="U85" s="206" t="s">
        <v>364</v>
      </c>
      <c r="V85" s="160" t="s">
        <v>653</v>
      </c>
    </row>
    <row r="86" spans="1:22" ht="61.5" customHeight="1">
      <c r="A86" s="67" t="s">
        <v>136</v>
      </c>
      <c r="B86" s="95" t="s">
        <v>137</v>
      </c>
      <c r="C86" s="68" t="s">
        <v>9</v>
      </c>
      <c r="D86" s="23">
        <v>0</v>
      </c>
      <c r="E86" s="23">
        <v>0</v>
      </c>
      <c r="F86" s="25" t="s">
        <v>364</v>
      </c>
      <c r="G86" s="23">
        <v>0</v>
      </c>
      <c r="H86" s="23">
        <v>0</v>
      </c>
      <c r="I86" s="23" t="s">
        <v>364</v>
      </c>
      <c r="J86" s="206">
        <v>0</v>
      </c>
      <c r="K86" s="206">
        <v>0</v>
      </c>
      <c r="L86" s="206" t="s">
        <v>364</v>
      </c>
      <c r="M86" s="23">
        <v>0</v>
      </c>
      <c r="N86" s="19">
        <f t="shared" si="8"/>
        <v>0</v>
      </c>
      <c r="O86" s="23" t="s">
        <v>364</v>
      </c>
      <c r="P86" s="206">
        <v>0</v>
      </c>
      <c r="Q86" s="206">
        <v>0</v>
      </c>
      <c r="R86" s="206" t="s">
        <v>364</v>
      </c>
      <c r="S86" s="206">
        <v>0</v>
      </c>
      <c r="T86" s="206">
        <v>0</v>
      </c>
      <c r="U86" s="206" t="s">
        <v>364</v>
      </c>
      <c r="V86" s="160"/>
    </row>
    <row r="87" spans="1:22" ht="61.5" customHeight="1">
      <c r="A87" s="67">
        <v>13510</v>
      </c>
      <c r="B87" s="101" t="s">
        <v>640</v>
      </c>
      <c r="C87" s="68"/>
      <c r="D87" s="23">
        <f>E87</f>
        <v>2831.4</v>
      </c>
      <c r="E87" s="23">
        <v>2831.4</v>
      </c>
      <c r="F87" s="25" t="s">
        <v>364</v>
      </c>
      <c r="G87" s="23">
        <f>H87</f>
        <v>4000</v>
      </c>
      <c r="H87" s="23">
        <v>4000</v>
      </c>
      <c r="I87" s="112" t="s">
        <v>364</v>
      </c>
      <c r="J87" s="206">
        <f>K87</f>
        <v>4000</v>
      </c>
      <c r="K87" s="206">
        <v>4000</v>
      </c>
      <c r="L87" s="206"/>
      <c r="M87" s="23">
        <f>N87</f>
        <v>0</v>
      </c>
      <c r="N87" s="19">
        <f t="shared" si="8"/>
        <v>0</v>
      </c>
      <c r="O87" s="25" t="s">
        <v>364</v>
      </c>
      <c r="P87" s="206">
        <f>Q87</f>
        <v>4000</v>
      </c>
      <c r="Q87" s="206">
        <v>4000</v>
      </c>
      <c r="R87" s="206"/>
      <c r="S87" s="206">
        <f>T87</f>
        <v>4000</v>
      </c>
      <c r="T87" s="206">
        <v>4000</v>
      </c>
      <c r="U87" s="206"/>
      <c r="V87" s="163" t="s">
        <v>666</v>
      </c>
    </row>
    <row r="88" spans="1:22" ht="48.75" customHeight="1">
      <c r="A88" s="67" t="s">
        <v>138</v>
      </c>
      <c r="B88" s="95" t="s">
        <v>139</v>
      </c>
      <c r="C88" s="68" t="s">
        <v>9</v>
      </c>
      <c r="D88" s="23">
        <v>0</v>
      </c>
      <c r="E88" s="23">
        <v>0</v>
      </c>
      <c r="F88" s="25" t="s">
        <v>364</v>
      </c>
      <c r="G88" s="23">
        <f>H88</f>
        <v>0</v>
      </c>
      <c r="H88" s="23">
        <v>0</v>
      </c>
      <c r="I88" s="23" t="s">
        <v>364</v>
      </c>
      <c r="J88" s="206"/>
      <c r="K88" s="206"/>
      <c r="L88" s="206" t="s">
        <v>364</v>
      </c>
      <c r="M88" s="23">
        <f>N88</f>
        <v>0</v>
      </c>
      <c r="N88" s="19">
        <f t="shared" si="8"/>
        <v>0</v>
      </c>
      <c r="O88" s="23" t="s">
        <v>364</v>
      </c>
      <c r="P88" s="206"/>
      <c r="Q88" s="206"/>
      <c r="R88" s="206" t="s">
        <v>364</v>
      </c>
      <c r="S88" s="206"/>
      <c r="T88" s="206"/>
      <c r="U88" s="206" t="s">
        <v>364</v>
      </c>
    </row>
    <row r="89" spans="1:22" ht="30" customHeight="1">
      <c r="A89" s="67" t="s">
        <v>140</v>
      </c>
      <c r="B89" s="95" t="s">
        <v>141</v>
      </c>
      <c r="C89" s="68" t="s">
        <v>9</v>
      </c>
      <c r="D89" s="23">
        <f>E89</f>
        <v>71322.899999999994</v>
      </c>
      <c r="E89" s="23">
        <v>71322.899999999994</v>
      </c>
      <c r="F89" s="25" t="s">
        <v>364</v>
      </c>
      <c r="G89" s="23">
        <f>H89</f>
        <v>42100</v>
      </c>
      <c r="H89" s="23">
        <v>42100</v>
      </c>
      <c r="I89" s="23" t="s">
        <v>364</v>
      </c>
      <c r="J89" s="206">
        <f>K89</f>
        <v>46800</v>
      </c>
      <c r="K89" s="206">
        <v>46800</v>
      </c>
      <c r="L89" s="206" t="s">
        <v>364</v>
      </c>
      <c r="M89" s="23">
        <f>N89</f>
        <v>4700</v>
      </c>
      <c r="N89" s="19">
        <f t="shared" si="8"/>
        <v>4700</v>
      </c>
      <c r="O89" s="23" t="s">
        <v>364</v>
      </c>
      <c r="P89" s="206">
        <f>Q89</f>
        <v>46800</v>
      </c>
      <c r="Q89" s="206">
        <v>46800</v>
      </c>
      <c r="R89" s="206" t="s">
        <v>364</v>
      </c>
      <c r="S89" s="206">
        <f>T89</f>
        <v>46800</v>
      </c>
      <c r="T89" s="206">
        <v>46800</v>
      </c>
      <c r="U89" s="206" t="s">
        <v>364</v>
      </c>
      <c r="V89" s="160" t="s">
        <v>667</v>
      </c>
    </row>
    <row r="90" spans="1:22" ht="48.75" customHeight="1">
      <c r="A90" s="67" t="s">
        <v>142</v>
      </c>
      <c r="B90" s="95" t="s">
        <v>143</v>
      </c>
      <c r="C90" s="68" t="s">
        <v>9</v>
      </c>
      <c r="D90" s="23">
        <v>4474.2</v>
      </c>
      <c r="E90" s="23">
        <v>4261.3</v>
      </c>
      <c r="F90" s="25" t="s">
        <v>364</v>
      </c>
      <c r="G90" s="23">
        <f>H90</f>
        <v>29205</v>
      </c>
      <c r="H90" s="23">
        <v>29205</v>
      </c>
      <c r="I90" s="23" t="s">
        <v>364</v>
      </c>
      <c r="J90" s="206">
        <f>K90</f>
        <v>32828.400000000001</v>
      </c>
      <c r="K90" s="206">
        <v>32828.400000000001</v>
      </c>
      <c r="L90" s="206" t="s">
        <v>364</v>
      </c>
      <c r="M90" s="23">
        <f>N90</f>
        <v>3623.4000000000015</v>
      </c>
      <c r="N90" s="19">
        <f t="shared" si="8"/>
        <v>3623.4000000000015</v>
      </c>
      <c r="O90" s="23" t="s">
        <v>364</v>
      </c>
      <c r="P90" s="206">
        <f>Q90</f>
        <v>32828.400000000001</v>
      </c>
      <c r="Q90" s="206">
        <v>32828.400000000001</v>
      </c>
      <c r="R90" s="206" t="s">
        <v>364</v>
      </c>
      <c r="S90" s="206">
        <f>T90</f>
        <v>32828.400000000001</v>
      </c>
      <c r="T90" s="206">
        <v>32828.400000000001</v>
      </c>
      <c r="U90" s="206" t="s">
        <v>364</v>
      </c>
      <c r="V90" s="160" t="s">
        <v>668</v>
      </c>
    </row>
    <row r="91" spans="1:22" ht="48.75" customHeight="1">
      <c r="A91" s="67" t="s">
        <v>144</v>
      </c>
      <c r="B91" s="95" t="s">
        <v>145</v>
      </c>
      <c r="C91" s="68" t="s">
        <v>9</v>
      </c>
      <c r="D91" s="23">
        <v>0</v>
      </c>
      <c r="E91" s="23">
        <v>0</v>
      </c>
      <c r="F91" s="25" t="s">
        <v>364</v>
      </c>
      <c r="G91" s="23">
        <f>H91</f>
        <v>0</v>
      </c>
      <c r="H91" s="23">
        <v>0</v>
      </c>
      <c r="I91" s="23" t="s">
        <v>364</v>
      </c>
      <c r="J91" s="206"/>
      <c r="K91" s="206"/>
      <c r="L91" s="206" t="s">
        <v>364</v>
      </c>
      <c r="M91" s="23">
        <f>N91</f>
        <v>0</v>
      </c>
      <c r="N91" s="19">
        <f t="shared" si="8"/>
        <v>0</v>
      </c>
      <c r="O91" s="23" t="s">
        <v>364</v>
      </c>
      <c r="P91" s="206"/>
      <c r="Q91" s="206"/>
      <c r="R91" s="206" t="s">
        <v>364</v>
      </c>
      <c r="S91" s="206"/>
      <c r="T91" s="206"/>
      <c r="U91" s="206" t="s">
        <v>364</v>
      </c>
      <c r="V91" s="160"/>
    </row>
    <row r="92" spans="1:22" ht="80.25" customHeight="1">
      <c r="A92" s="67" t="s">
        <v>146</v>
      </c>
      <c r="B92" s="95" t="s">
        <v>147</v>
      </c>
      <c r="C92" s="68" t="s">
        <v>9</v>
      </c>
      <c r="D92" s="23">
        <v>0</v>
      </c>
      <c r="E92" s="23">
        <v>0</v>
      </c>
      <c r="F92" s="25" t="s">
        <v>364</v>
      </c>
      <c r="G92" s="23">
        <v>0</v>
      </c>
      <c r="H92" s="23">
        <v>0</v>
      </c>
      <c r="I92" s="23" t="s">
        <v>364</v>
      </c>
      <c r="J92" s="206">
        <v>0</v>
      </c>
      <c r="K92" s="206">
        <v>0</v>
      </c>
      <c r="L92" s="206" t="s">
        <v>364</v>
      </c>
      <c r="M92" s="23">
        <v>0</v>
      </c>
      <c r="N92" s="19">
        <f t="shared" si="8"/>
        <v>0</v>
      </c>
      <c r="O92" s="23" t="s">
        <v>364</v>
      </c>
      <c r="P92" s="206">
        <v>0</v>
      </c>
      <c r="Q92" s="206">
        <v>0</v>
      </c>
      <c r="R92" s="206" t="s">
        <v>364</v>
      </c>
      <c r="S92" s="206">
        <v>0</v>
      </c>
      <c r="T92" s="206">
        <v>0</v>
      </c>
      <c r="U92" s="206" t="s">
        <v>364</v>
      </c>
      <c r="V92" s="160"/>
    </row>
    <row r="93" spans="1:22" ht="28.5" customHeight="1">
      <c r="A93" s="67" t="s">
        <v>148</v>
      </c>
      <c r="B93" s="95" t="s">
        <v>149</v>
      </c>
      <c r="C93" s="68" t="s">
        <v>9</v>
      </c>
      <c r="D93" s="23">
        <v>0</v>
      </c>
      <c r="E93" s="23">
        <v>0</v>
      </c>
      <c r="F93" s="25" t="s">
        <v>364</v>
      </c>
      <c r="G93" s="23">
        <f>H93</f>
        <v>0</v>
      </c>
      <c r="H93" s="23">
        <v>0</v>
      </c>
      <c r="I93" s="23" t="s">
        <v>364</v>
      </c>
      <c r="J93" s="206"/>
      <c r="K93" s="206"/>
      <c r="L93" s="206"/>
      <c r="M93" s="23">
        <f>N93</f>
        <v>0</v>
      </c>
      <c r="N93" s="19">
        <f t="shared" si="8"/>
        <v>0</v>
      </c>
      <c r="O93" s="23" t="s">
        <v>364</v>
      </c>
      <c r="P93" s="206"/>
      <c r="Q93" s="206"/>
      <c r="R93" s="206"/>
      <c r="S93" s="206"/>
      <c r="T93" s="206"/>
      <c r="U93" s="206"/>
      <c r="V93" s="160"/>
    </row>
    <row r="94" spans="1:22" ht="24" customHeight="1">
      <c r="A94" s="67" t="s">
        <v>150</v>
      </c>
      <c r="B94" s="95" t="s">
        <v>151</v>
      </c>
      <c r="C94" s="68" t="s">
        <v>9</v>
      </c>
      <c r="D94" s="23">
        <v>0</v>
      </c>
      <c r="E94" s="23">
        <v>0</v>
      </c>
      <c r="F94" s="25" t="s">
        <v>364</v>
      </c>
      <c r="G94" s="23">
        <v>0</v>
      </c>
      <c r="H94" s="23">
        <v>0</v>
      </c>
      <c r="I94" s="23" t="s">
        <v>364</v>
      </c>
      <c r="J94" s="206"/>
      <c r="K94" s="206"/>
      <c r="L94" s="206"/>
      <c r="M94" s="23">
        <v>0</v>
      </c>
      <c r="N94" s="19">
        <f t="shared" si="8"/>
        <v>0</v>
      </c>
      <c r="O94" s="23" t="s">
        <v>364</v>
      </c>
      <c r="P94" s="206"/>
      <c r="Q94" s="206"/>
      <c r="R94" s="206"/>
      <c r="S94" s="206"/>
      <c r="T94" s="206"/>
      <c r="U94" s="206"/>
      <c r="V94" s="160"/>
    </row>
    <row r="95" spans="1:22" ht="24" customHeight="1">
      <c r="A95" s="67" t="s">
        <v>152</v>
      </c>
      <c r="B95" s="95" t="s">
        <v>153</v>
      </c>
      <c r="C95" s="68" t="s">
        <v>9</v>
      </c>
      <c r="D95" s="23">
        <v>0</v>
      </c>
      <c r="E95" s="23">
        <v>0</v>
      </c>
      <c r="F95" s="25" t="s">
        <v>364</v>
      </c>
      <c r="G95" s="23">
        <f>H95</f>
        <v>0</v>
      </c>
      <c r="H95" s="23">
        <v>0</v>
      </c>
      <c r="I95" s="23" t="s">
        <v>364</v>
      </c>
      <c r="J95" s="206"/>
      <c r="K95" s="206"/>
      <c r="L95" s="206"/>
      <c r="M95" s="23">
        <f>N95</f>
        <v>0</v>
      </c>
      <c r="N95" s="19">
        <f t="shared" si="8"/>
        <v>0</v>
      </c>
      <c r="O95" s="23" t="s">
        <v>364</v>
      </c>
      <c r="P95" s="206"/>
      <c r="Q95" s="206"/>
      <c r="R95" s="206"/>
      <c r="S95" s="206"/>
      <c r="T95" s="206"/>
      <c r="U95" s="206"/>
      <c r="V95" s="160"/>
    </row>
    <row r="96" spans="1:22" ht="36.75" customHeight="1">
      <c r="A96" s="67" t="s">
        <v>154</v>
      </c>
      <c r="B96" s="95" t="s">
        <v>155</v>
      </c>
      <c r="C96" s="68" t="s">
        <v>9</v>
      </c>
      <c r="D96" s="23">
        <v>0</v>
      </c>
      <c r="E96" s="23">
        <v>0</v>
      </c>
      <c r="F96" s="25" t="s">
        <v>364</v>
      </c>
      <c r="G96" s="23">
        <f>H96</f>
        <v>0</v>
      </c>
      <c r="H96" s="23">
        <v>0</v>
      </c>
      <c r="I96" s="23" t="s">
        <v>364</v>
      </c>
      <c r="J96" s="206"/>
      <c r="K96" s="206"/>
      <c r="L96" s="206"/>
      <c r="M96" s="23">
        <f>N96</f>
        <v>0</v>
      </c>
      <c r="N96" s="19">
        <f t="shared" si="8"/>
        <v>0</v>
      </c>
      <c r="O96" s="23" t="s">
        <v>364</v>
      </c>
      <c r="P96" s="206"/>
      <c r="Q96" s="206"/>
      <c r="R96" s="206"/>
      <c r="S96" s="206"/>
      <c r="T96" s="206"/>
      <c r="U96" s="206"/>
      <c r="V96" s="160"/>
    </row>
    <row r="97" spans="1:22" s="43" customFormat="1" ht="50.25" customHeight="1">
      <c r="A97" s="93" t="s">
        <v>156</v>
      </c>
      <c r="B97" s="94" t="s">
        <v>181</v>
      </c>
      <c r="C97" s="24" t="s">
        <v>157</v>
      </c>
      <c r="D97" s="19">
        <f>D99+D100</f>
        <v>24854</v>
      </c>
      <c r="E97" s="19">
        <f>E99+E100</f>
        <v>24854</v>
      </c>
      <c r="F97" s="24" t="s">
        <v>364</v>
      </c>
      <c r="G97" s="19">
        <f>H97</f>
        <v>1000</v>
      </c>
      <c r="H97" s="19">
        <f>H99+H100</f>
        <v>1000</v>
      </c>
      <c r="I97" s="19" t="s">
        <v>364</v>
      </c>
      <c r="J97" s="203">
        <f>K97</f>
        <v>1000</v>
      </c>
      <c r="K97" s="19">
        <f>K99+K100</f>
        <v>1000</v>
      </c>
      <c r="L97" s="203" t="s">
        <v>364</v>
      </c>
      <c r="M97" s="19">
        <f>N97</f>
        <v>0</v>
      </c>
      <c r="N97" s="19">
        <f t="shared" si="8"/>
        <v>0</v>
      </c>
      <c r="O97" s="19" t="s">
        <v>364</v>
      </c>
      <c r="P97" s="203">
        <f>Q97</f>
        <v>1000</v>
      </c>
      <c r="Q97" s="19">
        <f>Q99+Q100</f>
        <v>1000</v>
      </c>
      <c r="R97" s="203" t="s">
        <v>364</v>
      </c>
      <c r="S97" s="203">
        <f>T97</f>
        <v>1000</v>
      </c>
      <c r="T97" s="19">
        <f>T99+T100</f>
        <v>1000</v>
      </c>
      <c r="U97" s="203" t="s">
        <v>364</v>
      </c>
      <c r="V97" s="156"/>
    </row>
    <row r="98" spans="1:22" ht="19.5" customHeight="1">
      <c r="A98" s="67"/>
      <c r="B98" s="95" t="s">
        <v>5</v>
      </c>
      <c r="C98" s="68"/>
      <c r="D98" s="96"/>
      <c r="E98" s="96"/>
      <c r="F98" s="68"/>
      <c r="G98" s="40"/>
      <c r="H98" s="40"/>
      <c r="I98" s="40"/>
      <c r="J98" s="204"/>
      <c r="K98" s="204"/>
      <c r="L98" s="204"/>
      <c r="M98" s="40"/>
      <c r="N98" s="19">
        <f t="shared" si="8"/>
        <v>0</v>
      </c>
      <c r="O98" s="40"/>
      <c r="P98" s="204"/>
      <c r="Q98" s="204"/>
      <c r="R98" s="204"/>
      <c r="S98" s="204"/>
      <c r="T98" s="204"/>
      <c r="U98" s="204"/>
      <c r="V98" s="157"/>
    </row>
    <row r="99" spans="1:22" ht="45.75" customHeight="1">
      <c r="A99" s="67" t="s">
        <v>158</v>
      </c>
      <c r="B99" s="95" t="s">
        <v>159</v>
      </c>
      <c r="C99" s="68" t="s">
        <v>9</v>
      </c>
      <c r="D99" s="23">
        <f>E99</f>
        <v>24854</v>
      </c>
      <c r="E99" s="23">
        <v>24854</v>
      </c>
      <c r="F99" s="25" t="s">
        <v>364</v>
      </c>
      <c r="G99" s="23">
        <f>H99</f>
        <v>1000</v>
      </c>
      <c r="H99" s="23">
        <v>1000</v>
      </c>
      <c r="I99" s="23" t="s">
        <v>364</v>
      </c>
      <c r="J99" s="206">
        <f>K99</f>
        <v>1000</v>
      </c>
      <c r="K99" s="206">
        <v>1000</v>
      </c>
      <c r="L99" s="206" t="s">
        <v>364</v>
      </c>
      <c r="M99" s="23">
        <f>N99</f>
        <v>0</v>
      </c>
      <c r="N99" s="19">
        <f t="shared" si="8"/>
        <v>0</v>
      </c>
      <c r="O99" s="23" t="s">
        <v>364</v>
      </c>
      <c r="P99" s="206">
        <f>Q99</f>
        <v>1000</v>
      </c>
      <c r="Q99" s="206">
        <v>1000</v>
      </c>
      <c r="R99" s="206" t="s">
        <v>364</v>
      </c>
      <c r="S99" s="206">
        <f>T99</f>
        <v>1000</v>
      </c>
      <c r="T99" s="206">
        <v>1000</v>
      </c>
      <c r="U99" s="206" t="s">
        <v>364</v>
      </c>
      <c r="V99" s="156"/>
    </row>
    <row r="100" spans="1:22" ht="38.25" customHeight="1">
      <c r="A100" s="67" t="s">
        <v>160</v>
      </c>
      <c r="B100" s="95" t="s">
        <v>161</v>
      </c>
      <c r="C100" s="68" t="s">
        <v>9</v>
      </c>
      <c r="D100" s="23">
        <v>0</v>
      </c>
      <c r="E100" s="23">
        <v>0</v>
      </c>
      <c r="F100" s="25" t="s">
        <v>364</v>
      </c>
      <c r="G100" s="23">
        <v>0</v>
      </c>
      <c r="H100" s="23">
        <v>0</v>
      </c>
      <c r="I100" s="23" t="s">
        <v>364</v>
      </c>
      <c r="J100" s="206">
        <v>0</v>
      </c>
      <c r="K100" s="206">
        <v>0</v>
      </c>
      <c r="L100" s="206" t="s">
        <v>364</v>
      </c>
      <c r="M100" s="23">
        <v>0</v>
      </c>
      <c r="N100" s="19">
        <f t="shared" si="8"/>
        <v>0</v>
      </c>
      <c r="O100" s="23" t="s">
        <v>364</v>
      </c>
      <c r="P100" s="206">
        <v>0</v>
      </c>
      <c r="Q100" s="206">
        <v>0</v>
      </c>
      <c r="R100" s="206" t="s">
        <v>364</v>
      </c>
      <c r="S100" s="206">
        <v>0</v>
      </c>
      <c r="T100" s="206">
        <v>0</v>
      </c>
      <c r="U100" s="206" t="s">
        <v>364</v>
      </c>
      <c r="V100" s="156"/>
    </row>
    <row r="101" spans="1:22" s="43" customFormat="1" ht="50.25" customHeight="1">
      <c r="A101" s="93" t="s">
        <v>162</v>
      </c>
      <c r="B101" s="94" t="s">
        <v>163</v>
      </c>
      <c r="C101" s="24" t="s">
        <v>164</v>
      </c>
      <c r="D101" s="19">
        <f>D103</f>
        <v>0</v>
      </c>
      <c r="E101" s="19">
        <f>E103</f>
        <v>0</v>
      </c>
      <c r="F101" s="24" t="s">
        <v>364</v>
      </c>
      <c r="G101" s="19">
        <v>0</v>
      </c>
      <c r="H101" s="19">
        <v>0</v>
      </c>
      <c r="I101" s="19" t="s">
        <v>364</v>
      </c>
      <c r="J101" s="203">
        <f>K101+L101</f>
        <v>0</v>
      </c>
      <c r="K101" s="203">
        <v>0</v>
      </c>
      <c r="L101" s="203"/>
      <c r="M101" s="19">
        <v>0</v>
      </c>
      <c r="N101" s="19">
        <f t="shared" si="8"/>
        <v>0</v>
      </c>
      <c r="O101" s="19" t="s">
        <v>364</v>
      </c>
      <c r="P101" s="203">
        <f>Q101+R101</f>
        <v>0</v>
      </c>
      <c r="Q101" s="203">
        <v>0</v>
      </c>
      <c r="R101" s="203"/>
      <c r="S101" s="203">
        <f>T101+U101</f>
        <v>0</v>
      </c>
      <c r="T101" s="203">
        <v>0</v>
      </c>
      <c r="U101" s="203"/>
      <c r="V101" s="157"/>
    </row>
    <row r="102" spans="1:22" ht="20.25" customHeight="1">
      <c r="A102" s="67"/>
      <c r="B102" s="95" t="s">
        <v>5</v>
      </c>
      <c r="C102" s="68"/>
      <c r="D102" s="96"/>
      <c r="E102" s="96"/>
      <c r="F102" s="68"/>
      <c r="G102" s="40"/>
      <c r="H102" s="40"/>
      <c r="I102" s="40"/>
      <c r="J102" s="204"/>
      <c r="K102" s="204"/>
      <c r="L102" s="204"/>
      <c r="M102" s="40"/>
      <c r="N102" s="19">
        <f t="shared" si="8"/>
        <v>0</v>
      </c>
      <c r="O102" s="40"/>
      <c r="P102" s="204"/>
      <c r="Q102" s="204"/>
      <c r="R102" s="204"/>
      <c r="S102" s="204"/>
      <c r="T102" s="204"/>
      <c r="U102" s="204"/>
      <c r="V102" s="156"/>
    </row>
    <row r="103" spans="1:22" ht="63">
      <c r="A103" s="67" t="s">
        <v>165</v>
      </c>
      <c r="B103" s="95" t="s">
        <v>166</v>
      </c>
      <c r="C103" s="68" t="s">
        <v>9</v>
      </c>
      <c r="D103" s="23"/>
      <c r="E103" s="23"/>
      <c r="F103" s="25" t="s">
        <v>364</v>
      </c>
      <c r="G103" s="23">
        <v>0</v>
      </c>
      <c r="H103" s="23">
        <v>0</v>
      </c>
      <c r="I103" s="23" t="s">
        <v>364</v>
      </c>
      <c r="J103" s="206">
        <v>0</v>
      </c>
      <c r="K103" s="206">
        <v>0</v>
      </c>
      <c r="L103" s="206" t="s">
        <v>364</v>
      </c>
      <c r="M103" s="23">
        <v>0</v>
      </c>
      <c r="N103" s="19">
        <f t="shared" si="8"/>
        <v>0</v>
      </c>
      <c r="O103" s="23" t="s">
        <v>364</v>
      </c>
      <c r="P103" s="206">
        <v>0</v>
      </c>
      <c r="Q103" s="206">
        <v>0</v>
      </c>
      <c r="R103" s="206" t="s">
        <v>364</v>
      </c>
      <c r="S103" s="206">
        <v>0</v>
      </c>
      <c r="T103" s="206">
        <v>0</v>
      </c>
      <c r="U103" s="206" t="s">
        <v>364</v>
      </c>
      <c r="V103" s="156"/>
    </row>
    <row r="104" spans="1:22" s="43" customFormat="1" ht="42.75" customHeight="1">
      <c r="A104" s="93" t="s">
        <v>167</v>
      </c>
      <c r="B104" s="94" t="s">
        <v>168</v>
      </c>
      <c r="C104" s="24" t="s">
        <v>169</v>
      </c>
      <c r="D104" s="19">
        <f>D106</f>
        <v>82747.7</v>
      </c>
      <c r="E104" s="19" t="s">
        <v>364</v>
      </c>
      <c r="F104" s="24">
        <f>F106</f>
        <v>82747.7</v>
      </c>
      <c r="G104" s="19">
        <f>I104</f>
        <v>10000</v>
      </c>
      <c r="H104" s="19" t="s">
        <v>364</v>
      </c>
      <c r="I104" s="19">
        <f>I106</f>
        <v>10000</v>
      </c>
      <c r="J104" s="203">
        <f>J106</f>
        <v>190000</v>
      </c>
      <c r="K104" s="203" t="s">
        <v>364</v>
      </c>
      <c r="L104" s="203">
        <f>L106</f>
        <v>190000</v>
      </c>
      <c r="M104" s="19">
        <f>M106</f>
        <v>180000</v>
      </c>
      <c r="N104" s="19" t="s">
        <v>754</v>
      </c>
      <c r="O104" s="19">
        <f>-O106</f>
        <v>-180000</v>
      </c>
      <c r="P104" s="203">
        <f>P106</f>
        <v>0</v>
      </c>
      <c r="Q104" s="203" t="s">
        <v>364</v>
      </c>
      <c r="R104" s="203">
        <f>R106</f>
        <v>0</v>
      </c>
      <c r="S104" s="203">
        <f>S106</f>
        <v>0</v>
      </c>
      <c r="T104" s="203" t="s">
        <v>364</v>
      </c>
      <c r="U104" s="203">
        <f>U106</f>
        <v>0</v>
      </c>
      <c r="V104" s="278"/>
    </row>
    <row r="105" spans="1:22" ht="20.25" customHeight="1">
      <c r="A105" s="67"/>
      <c r="B105" s="95" t="s">
        <v>5</v>
      </c>
      <c r="C105" s="68"/>
      <c r="D105" s="96"/>
      <c r="E105" s="96"/>
      <c r="F105" s="68"/>
      <c r="G105" s="40"/>
      <c r="H105" s="40"/>
      <c r="I105" s="40"/>
      <c r="J105" s="204"/>
      <c r="K105" s="204"/>
      <c r="L105" s="204"/>
      <c r="M105" s="40"/>
      <c r="N105" s="19"/>
      <c r="O105" s="40"/>
      <c r="P105" s="204"/>
      <c r="Q105" s="204"/>
      <c r="R105" s="204"/>
      <c r="S105" s="204"/>
      <c r="T105" s="204"/>
      <c r="U105" s="204"/>
      <c r="V105" s="279"/>
    </row>
    <row r="106" spans="1:22" ht="78.75" customHeight="1">
      <c r="A106" s="67" t="s">
        <v>170</v>
      </c>
      <c r="B106" s="95" t="s">
        <v>171</v>
      </c>
      <c r="C106" s="68"/>
      <c r="D106" s="102">
        <f>F106</f>
        <v>82747.7</v>
      </c>
      <c r="E106" s="23" t="s">
        <v>364</v>
      </c>
      <c r="F106" s="25">
        <v>82747.7</v>
      </c>
      <c r="G106" s="23">
        <f>I106</f>
        <v>10000</v>
      </c>
      <c r="H106" s="23" t="s">
        <v>364</v>
      </c>
      <c r="I106" s="23">
        <v>10000</v>
      </c>
      <c r="J106" s="206">
        <f>L106</f>
        <v>190000</v>
      </c>
      <c r="K106" s="206" t="s">
        <v>364</v>
      </c>
      <c r="L106" s="206">
        <v>190000</v>
      </c>
      <c r="M106" s="23">
        <f>O106</f>
        <v>180000</v>
      </c>
      <c r="N106" s="19" t="s">
        <v>364</v>
      </c>
      <c r="O106" s="19">
        <f>L106-I106</f>
        <v>180000</v>
      </c>
      <c r="P106" s="206">
        <f>R106</f>
        <v>0</v>
      </c>
      <c r="Q106" s="206" t="s">
        <v>364</v>
      </c>
      <c r="R106" s="206"/>
      <c r="S106" s="206">
        <f>U106</f>
        <v>0</v>
      </c>
      <c r="T106" s="206" t="s">
        <v>364</v>
      </c>
      <c r="U106" s="206"/>
      <c r="V106" s="279"/>
    </row>
    <row r="107" spans="1:22" s="43" customFormat="1" ht="42" customHeight="1">
      <c r="A107" s="93" t="s">
        <v>172</v>
      </c>
      <c r="B107" s="94" t="s">
        <v>173</v>
      </c>
      <c r="C107" s="24" t="s">
        <v>174</v>
      </c>
      <c r="D107" s="19">
        <f>E107</f>
        <v>111704.3</v>
      </c>
      <c r="E107" s="19">
        <f>E109+E111</f>
        <v>111704.3</v>
      </c>
      <c r="F107" s="19">
        <f>F109+F110+F111</f>
        <v>274700</v>
      </c>
      <c r="G107" s="19">
        <f>H107</f>
        <v>8500</v>
      </c>
      <c r="H107" s="19">
        <f>H111</f>
        <v>8500</v>
      </c>
      <c r="I107" s="19">
        <f>I109+I110+I111</f>
        <v>387760</v>
      </c>
      <c r="J107" s="203">
        <f>+K107</f>
        <v>8500</v>
      </c>
      <c r="K107" s="203">
        <f>+K111</f>
        <v>8500</v>
      </c>
      <c r="L107" s="203">
        <f>+L110</f>
        <v>764519.9</v>
      </c>
      <c r="M107" s="19">
        <f>N107</f>
        <v>0</v>
      </c>
      <c r="N107" s="19">
        <f t="shared" si="8"/>
        <v>0</v>
      </c>
      <c r="O107" s="19">
        <v>0</v>
      </c>
      <c r="P107" s="203">
        <f>+Q107</f>
        <v>8500</v>
      </c>
      <c r="Q107" s="203">
        <f>+Q111</f>
        <v>8500</v>
      </c>
      <c r="R107" s="203">
        <f>+R110</f>
        <v>0</v>
      </c>
      <c r="S107" s="203">
        <f>+T107</f>
        <v>8500</v>
      </c>
      <c r="T107" s="203">
        <f>+T111</f>
        <v>8500</v>
      </c>
      <c r="U107" s="203">
        <f>+U110</f>
        <v>0</v>
      </c>
      <c r="V107" s="279"/>
    </row>
    <row r="108" spans="1:22" ht="12.75" customHeight="1" thickBot="1">
      <c r="A108" s="67"/>
      <c r="B108" s="95" t="s">
        <v>5</v>
      </c>
      <c r="C108" s="68"/>
      <c r="D108" s="96"/>
      <c r="E108" s="96"/>
      <c r="F108" s="68"/>
      <c r="G108" s="40"/>
      <c r="H108" s="40"/>
      <c r="I108" s="40"/>
      <c r="J108" s="204"/>
      <c r="K108" s="204"/>
      <c r="L108" s="204"/>
      <c r="M108" s="40"/>
      <c r="N108" s="19"/>
      <c r="O108" s="40"/>
      <c r="P108" s="204"/>
      <c r="Q108" s="204"/>
      <c r="R108" s="204"/>
      <c r="S108" s="204"/>
      <c r="T108" s="204"/>
      <c r="U108" s="204"/>
      <c r="V108" s="284"/>
    </row>
    <row r="109" spans="1:22" ht="26.25" customHeight="1">
      <c r="A109" s="67" t="s">
        <v>175</v>
      </c>
      <c r="B109" s="95" t="s">
        <v>176</v>
      </c>
      <c r="C109" s="68" t="s">
        <v>9</v>
      </c>
      <c r="D109" s="23">
        <v>0</v>
      </c>
      <c r="E109" s="23">
        <v>0</v>
      </c>
      <c r="F109" s="23">
        <v>0</v>
      </c>
      <c r="G109" s="23">
        <v>0</v>
      </c>
      <c r="H109" s="23" t="s">
        <v>364</v>
      </c>
      <c r="I109" s="23">
        <v>0</v>
      </c>
      <c r="J109" s="206">
        <v>0</v>
      </c>
      <c r="K109" s="206" t="s">
        <v>364</v>
      </c>
      <c r="L109" s="206">
        <v>0</v>
      </c>
      <c r="M109" s="23">
        <v>0</v>
      </c>
      <c r="N109" s="19" t="s">
        <v>754</v>
      </c>
      <c r="O109" s="23">
        <v>0</v>
      </c>
      <c r="P109" s="206">
        <v>0</v>
      </c>
      <c r="Q109" s="206" t="s">
        <v>364</v>
      </c>
      <c r="R109" s="206">
        <v>0</v>
      </c>
      <c r="S109" s="206">
        <v>0</v>
      </c>
      <c r="T109" s="206" t="s">
        <v>364</v>
      </c>
      <c r="U109" s="206">
        <v>0</v>
      </c>
      <c r="V109" s="156"/>
    </row>
    <row r="110" spans="1:22" ht="27" customHeight="1">
      <c r="A110" s="67" t="s">
        <v>177</v>
      </c>
      <c r="B110" s="95" t="s">
        <v>178</v>
      </c>
      <c r="C110" s="68" t="s">
        <v>9</v>
      </c>
      <c r="D110" s="23">
        <f>F110</f>
        <v>274700</v>
      </c>
      <c r="E110" s="23" t="s">
        <v>364</v>
      </c>
      <c r="F110" s="23">
        <v>274700</v>
      </c>
      <c r="G110" s="23">
        <f>I110</f>
        <v>387760</v>
      </c>
      <c r="H110" s="23" t="s">
        <v>364</v>
      </c>
      <c r="I110" s="23">
        <v>387760</v>
      </c>
      <c r="J110" s="206">
        <f>+L110</f>
        <v>764519.9</v>
      </c>
      <c r="K110" s="206" t="s">
        <v>364</v>
      </c>
      <c r="L110" s="206">
        <v>764519.9</v>
      </c>
      <c r="M110" s="23">
        <v>0</v>
      </c>
      <c r="N110" s="19" t="s">
        <v>754</v>
      </c>
      <c r="O110" s="23">
        <v>0</v>
      </c>
      <c r="P110" s="206">
        <f>+R110</f>
        <v>0</v>
      </c>
      <c r="Q110" s="206" t="s">
        <v>364</v>
      </c>
      <c r="R110" s="206"/>
      <c r="S110" s="206">
        <f>+U110</f>
        <v>0</v>
      </c>
      <c r="T110" s="206" t="s">
        <v>364</v>
      </c>
      <c r="U110" s="206"/>
      <c r="V110" s="156"/>
    </row>
    <row r="111" spans="1:22" ht="39.75" customHeight="1" thickBot="1">
      <c r="A111" s="83" t="s">
        <v>179</v>
      </c>
      <c r="B111" s="103" t="s">
        <v>180</v>
      </c>
      <c r="C111" s="84" t="s">
        <v>9</v>
      </c>
      <c r="D111" s="32">
        <f>E111</f>
        <v>111704.3</v>
      </c>
      <c r="E111" s="32">
        <v>111704.3</v>
      </c>
      <c r="F111" s="104">
        <v>0</v>
      </c>
      <c r="G111" s="32">
        <f>H111</f>
        <v>8500</v>
      </c>
      <c r="H111" s="32">
        <v>8500</v>
      </c>
      <c r="I111" s="32">
        <v>0</v>
      </c>
      <c r="J111" s="207">
        <f>+K111</f>
        <v>8500</v>
      </c>
      <c r="K111" s="207">
        <v>8500</v>
      </c>
      <c r="L111" s="207">
        <v>0</v>
      </c>
      <c r="M111" s="32" t="s">
        <v>752</v>
      </c>
      <c r="N111" s="167">
        <f t="shared" si="8"/>
        <v>0</v>
      </c>
      <c r="O111" s="32">
        <v>0</v>
      </c>
      <c r="P111" s="207">
        <f>+Q111</f>
        <v>8500</v>
      </c>
      <c r="Q111" s="207">
        <v>8500</v>
      </c>
      <c r="R111" s="207">
        <v>0</v>
      </c>
      <c r="S111" s="207">
        <f>+T111</f>
        <v>8500</v>
      </c>
      <c r="T111" s="207">
        <v>8500</v>
      </c>
      <c r="U111" s="207">
        <v>0</v>
      </c>
      <c r="V111" s="164"/>
    </row>
    <row r="112" spans="1:22">
      <c r="A112" s="54"/>
      <c r="B112" s="106"/>
      <c r="C112" s="54"/>
      <c r="D112" s="54"/>
      <c r="E112" s="54"/>
      <c r="F112" s="54"/>
      <c r="G112" s="54"/>
      <c r="H112" s="54"/>
      <c r="I112" s="54"/>
      <c r="J112" s="208"/>
      <c r="K112" s="208"/>
      <c r="L112" s="208"/>
      <c r="M112" s="28"/>
      <c r="N112" s="165"/>
      <c r="O112" s="28"/>
      <c r="P112" s="28"/>
      <c r="Q112" s="28"/>
      <c r="R112" s="28"/>
      <c r="S112" s="28"/>
      <c r="T112" s="28"/>
      <c r="U112" s="28"/>
    </row>
    <row r="113" spans="1:21">
      <c r="A113" s="54"/>
      <c r="B113" s="106"/>
      <c r="C113" s="54"/>
      <c r="D113" s="54"/>
      <c r="E113" s="54"/>
      <c r="F113" s="54"/>
      <c r="G113" s="54"/>
      <c r="H113" s="54"/>
      <c r="I113" s="54"/>
      <c r="J113" s="208"/>
      <c r="K113" s="208"/>
      <c r="L113" s="208"/>
      <c r="M113" s="28"/>
      <c r="N113" s="166"/>
      <c r="O113" s="28"/>
      <c r="P113" s="28"/>
      <c r="Q113" s="28"/>
      <c r="R113" s="28"/>
      <c r="S113" s="28"/>
      <c r="T113" s="28"/>
      <c r="U113" s="28"/>
    </row>
    <row r="114" spans="1:21">
      <c r="A114" s="54"/>
      <c r="B114" s="106"/>
      <c r="C114" s="54"/>
      <c r="D114" s="54"/>
      <c r="E114" s="54"/>
      <c r="F114" s="54"/>
      <c r="G114" s="54"/>
      <c r="H114" s="54"/>
      <c r="I114" s="54"/>
      <c r="J114" s="208"/>
      <c r="K114" s="208"/>
      <c r="L114" s="208"/>
      <c r="M114" s="28"/>
      <c r="N114" s="166"/>
      <c r="O114" s="28"/>
      <c r="P114" s="28"/>
      <c r="Q114" s="28"/>
      <c r="R114" s="28"/>
      <c r="S114" s="28"/>
      <c r="T114" s="28"/>
      <c r="U114" s="28"/>
    </row>
  </sheetData>
  <mergeCells count="29">
    <mergeCell ref="C6:C8"/>
    <mergeCell ref="A4:U4"/>
    <mergeCell ref="K7:L7"/>
    <mergeCell ref="J7:J8"/>
    <mergeCell ref="P7:P8"/>
    <mergeCell ref="Q7:R7"/>
    <mergeCell ref="E7:F7"/>
    <mergeCell ref="G7:G8"/>
    <mergeCell ref="D7:D8"/>
    <mergeCell ref="D6:F6"/>
    <mergeCell ref="G6:I6"/>
    <mergeCell ref="B6:B8"/>
    <mergeCell ref="A6:A8"/>
    <mergeCell ref="J6:L6"/>
    <mergeCell ref="P6:R6"/>
    <mergeCell ref="S6:U6"/>
    <mergeCell ref="H7:I7"/>
    <mergeCell ref="V58:V60"/>
    <mergeCell ref="V66:V70"/>
    <mergeCell ref="V104:V108"/>
    <mergeCell ref="M6:O6"/>
    <mergeCell ref="M7:M8"/>
    <mergeCell ref="N7:O7"/>
    <mergeCell ref="V16:V17"/>
    <mergeCell ref="V37:V40"/>
    <mergeCell ref="V42:V45"/>
    <mergeCell ref="T7:U7"/>
    <mergeCell ref="V7:V8"/>
    <mergeCell ref="S7:S8"/>
  </mergeCells>
  <pageMargins left="0.7" right="0.7" top="0.75" bottom="0.75" header="0.3" footer="0.3"/>
  <pageSetup paperSize="9" scale="4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W37"/>
  <sheetViews>
    <sheetView zoomScale="120" zoomScaleNormal="120" workbookViewId="0">
      <selection activeCell="B35" sqref="B35"/>
    </sheetView>
  </sheetViews>
  <sheetFormatPr defaultRowHeight="11.25"/>
  <cols>
    <col min="1" max="1" width="12" style="107" customWidth="1"/>
    <col min="2" max="2" width="45" style="108" customWidth="1"/>
    <col min="3" max="3" width="10.33203125" style="107" customWidth="1"/>
    <col min="4" max="4" width="13.1640625" style="107" customWidth="1"/>
    <col min="5" max="5" width="11.6640625" style="107" customWidth="1"/>
    <col min="6" max="7" width="13.83203125" style="107" customWidth="1"/>
    <col min="8" max="8" width="11.6640625" style="107" customWidth="1"/>
    <col min="9" max="9" width="13.83203125" style="107" customWidth="1"/>
    <col min="10" max="10" width="13.1640625" style="109" customWidth="1"/>
    <col min="11" max="11" width="13.33203125" style="109" customWidth="1"/>
    <col min="12" max="16" width="12.33203125" style="109" customWidth="1"/>
    <col min="17" max="18" width="14.33203125" style="109" customWidth="1"/>
    <col min="19" max="19" width="13.1640625" style="109" customWidth="1"/>
    <col min="20" max="21" width="14.5" style="109" customWidth="1"/>
    <col min="22" max="22" width="23.5" style="111" customWidth="1"/>
    <col min="23" max="16384" width="9.33203125" style="111"/>
  </cols>
  <sheetData>
    <row r="2" spans="1:23" ht="33" customHeight="1">
      <c r="L2" s="110"/>
      <c r="M2" s="110"/>
      <c r="N2" s="110"/>
      <c r="O2" s="110"/>
      <c r="R2" s="110"/>
      <c r="V2" s="17" t="s">
        <v>630</v>
      </c>
      <c r="W2" s="18"/>
    </row>
    <row r="3" spans="1:23" ht="30" customHeight="1">
      <c r="A3" s="302" t="s">
        <v>765</v>
      </c>
      <c r="B3" s="302"/>
      <c r="C3" s="302"/>
      <c r="D3" s="302"/>
      <c r="E3" s="302"/>
      <c r="F3" s="302"/>
      <c r="G3" s="302"/>
      <c r="H3" s="302"/>
      <c r="I3" s="302"/>
      <c r="J3" s="302"/>
      <c r="K3" s="302"/>
      <c r="L3" s="302"/>
      <c r="M3" s="302"/>
      <c r="N3" s="302"/>
      <c r="O3" s="302"/>
      <c r="P3" s="302"/>
      <c r="Q3" s="302"/>
      <c r="R3" s="302"/>
      <c r="S3" s="302"/>
      <c r="T3" s="302"/>
      <c r="U3" s="302"/>
    </row>
    <row r="4" spans="1:23" ht="22.5" customHeight="1" thickBot="1">
      <c r="A4" s="10"/>
      <c r="B4" s="11"/>
      <c r="C4" s="10"/>
      <c r="D4" s="10"/>
      <c r="E4" s="10"/>
      <c r="F4" s="10"/>
      <c r="G4" s="10"/>
      <c r="H4" s="10"/>
      <c r="I4" s="10"/>
      <c r="J4" s="12"/>
      <c r="K4" s="12"/>
      <c r="L4" s="12"/>
      <c r="M4" s="12"/>
      <c r="N4" s="12"/>
      <c r="O4" s="12"/>
      <c r="P4" s="12"/>
      <c r="Q4" s="12"/>
      <c r="R4" s="12"/>
      <c r="S4" s="12"/>
      <c r="T4" s="12"/>
      <c r="V4" s="13" t="s">
        <v>0</v>
      </c>
    </row>
    <row r="5" spans="1:23" ht="23.25" customHeight="1">
      <c r="A5" s="300" t="s">
        <v>1</v>
      </c>
      <c r="B5" s="298" t="s">
        <v>362</v>
      </c>
      <c r="C5" s="305" t="s">
        <v>363</v>
      </c>
      <c r="D5" s="303" t="s">
        <v>766</v>
      </c>
      <c r="E5" s="303"/>
      <c r="F5" s="303"/>
      <c r="G5" s="303" t="s">
        <v>757</v>
      </c>
      <c r="H5" s="303"/>
      <c r="I5" s="303"/>
      <c r="J5" s="303" t="s">
        <v>626</v>
      </c>
      <c r="K5" s="303"/>
      <c r="L5" s="303"/>
      <c r="M5" s="306" t="s">
        <v>758</v>
      </c>
      <c r="N5" s="306"/>
      <c r="O5" s="306"/>
      <c r="P5" s="303" t="s">
        <v>748</v>
      </c>
      <c r="Q5" s="303"/>
      <c r="R5" s="303"/>
      <c r="S5" s="303" t="s">
        <v>760</v>
      </c>
      <c r="T5" s="303"/>
      <c r="U5" s="303"/>
      <c r="V5" s="33" t="s">
        <v>624</v>
      </c>
    </row>
    <row r="6" spans="1:23" ht="24" customHeight="1">
      <c r="A6" s="301"/>
      <c r="B6" s="299"/>
      <c r="C6" s="304"/>
      <c r="D6" s="304" t="s">
        <v>4</v>
      </c>
      <c r="E6" s="304" t="s">
        <v>5</v>
      </c>
      <c r="F6" s="304"/>
      <c r="G6" s="304" t="s">
        <v>4</v>
      </c>
      <c r="H6" s="304" t="s">
        <v>5</v>
      </c>
      <c r="I6" s="304"/>
      <c r="J6" s="304" t="s">
        <v>4</v>
      </c>
      <c r="K6" s="304" t="s">
        <v>5</v>
      </c>
      <c r="L6" s="304"/>
      <c r="M6" s="304" t="s">
        <v>4</v>
      </c>
      <c r="N6" s="304" t="s">
        <v>5</v>
      </c>
      <c r="O6" s="304"/>
      <c r="P6" s="304" t="s">
        <v>4</v>
      </c>
      <c r="Q6" s="304" t="s">
        <v>5</v>
      </c>
      <c r="R6" s="304"/>
      <c r="S6" s="304" t="s">
        <v>4</v>
      </c>
      <c r="T6" s="304" t="s">
        <v>5</v>
      </c>
      <c r="U6" s="304"/>
      <c r="V6" s="307" t="s">
        <v>625</v>
      </c>
    </row>
    <row r="7" spans="1:23" ht="35.25" customHeight="1">
      <c r="A7" s="301"/>
      <c r="B7" s="299"/>
      <c r="C7" s="304"/>
      <c r="D7" s="304"/>
      <c r="E7" s="3" t="s">
        <v>6</v>
      </c>
      <c r="F7" s="3" t="s">
        <v>7</v>
      </c>
      <c r="G7" s="304"/>
      <c r="H7" s="3" t="s">
        <v>6</v>
      </c>
      <c r="I7" s="3" t="s">
        <v>7</v>
      </c>
      <c r="J7" s="304"/>
      <c r="K7" s="3" t="s">
        <v>6</v>
      </c>
      <c r="L7" s="3" t="s">
        <v>7</v>
      </c>
      <c r="M7" s="304"/>
      <c r="N7" s="3" t="s">
        <v>6</v>
      </c>
      <c r="O7" s="3" t="s">
        <v>7</v>
      </c>
      <c r="P7" s="304"/>
      <c r="Q7" s="3" t="s">
        <v>6</v>
      </c>
      <c r="R7" s="3" t="s">
        <v>7</v>
      </c>
      <c r="S7" s="304"/>
      <c r="T7" s="3" t="s">
        <v>6</v>
      </c>
      <c r="U7" s="3" t="s">
        <v>7</v>
      </c>
      <c r="V7" s="307"/>
    </row>
    <row r="8" spans="1:23" ht="20.25" customHeight="1">
      <c r="A8" s="4">
        <v>1</v>
      </c>
      <c r="B8" s="1">
        <v>2</v>
      </c>
      <c r="C8" s="1">
        <v>3</v>
      </c>
      <c r="D8" s="1">
        <v>4</v>
      </c>
      <c r="E8" s="1">
        <v>5</v>
      </c>
      <c r="F8" s="1">
        <v>6</v>
      </c>
      <c r="G8" s="1">
        <v>7</v>
      </c>
      <c r="H8" s="1">
        <v>8</v>
      </c>
      <c r="I8" s="1">
        <v>9</v>
      </c>
      <c r="J8" s="1">
        <v>10</v>
      </c>
      <c r="K8" s="1">
        <v>11</v>
      </c>
      <c r="L8" s="1">
        <v>12</v>
      </c>
      <c r="M8" s="1">
        <v>13</v>
      </c>
      <c r="N8" s="1">
        <v>14</v>
      </c>
      <c r="O8" s="1">
        <v>15</v>
      </c>
      <c r="P8" s="1">
        <v>16</v>
      </c>
      <c r="Q8" s="1">
        <v>17</v>
      </c>
      <c r="R8" s="1">
        <v>18</v>
      </c>
      <c r="S8" s="1">
        <v>19</v>
      </c>
      <c r="T8" s="1">
        <v>20</v>
      </c>
      <c r="U8" s="1">
        <v>21</v>
      </c>
      <c r="V8" s="2">
        <v>22</v>
      </c>
    </row>
    <row r="9" spans="1:23" s="37" customFormat="1" ht="21.75" customHeight="1">
      <c r="A9" s="34" t="s">
        <v>456</v>
      </c>
      <c r="B9" s="14" t="s">
        <v>457</v>
      </c>
      <c r="C9" s="35" t="s">
        <v>9</v>
      </c>
      <c r="D9" s="36">
        <f>E9+F9</f>
        <v>98061.099999999991</v>
      </c>
      <c r="E9" s="36">
        <f>E11</f>
        <v>3422.1999999999971</v>
      </c>
      <c r="F9" s="36">
        <f>F11</f>
        <v>94638.9</v>
      </c>
      <c r="G9" s="36">
        <f>H9+I9</f>
        <v>80892</v>
      </c>
      <c r="H9" s="36">
        <f>H11</f>
        <v>41198.6</v>
      </c>
      <c r="I9" s="36">
        <f>I11</f>
        <v>39693.4</v>
      </c>
      <c r="J9" s="36">
        <v>0</v>
      </c>
      <c r="K9" s="36">
        <v>0</v>
      </c>
      <c r="L9" s="36">
        <f>L11</f>
        <v>0</v>
      </c>
      <c r="M9" s="36">
        <v>0</v>
      </c>
      <c r="N9" s="36">
        <v>0</v>
      </c>
      <c r="O9" s="36">
        <v>0</v>
      </c>
      <c r="P9" s="36">
        <v>0</v>
      </c>
      <c r="Q9" s="36">
        <v>0</v>
      </c>
      <c r="R9" s="36">
        <f>R11</f>
        <v>0</v>
      </c>
      <c r="S9" s="36">
        <f>T9+U9</f>
        <v>0</v>
      </c>
      <c r="T9" s="36">
        <f>T11</f>
        <v>0</v>
      </c>
      <c r="U9" s="36">
        <f>U11</f>
        <v>0</v>
      </c>
      <c r="V9" s="295" t="s">
        <v>671</v>
      </c>
    </row>
    <row r="10" spans="1:23" ht="12.75" customHeight="1">
      <c r="A10" s="5"/>
      <c r="B10" s="6" t="s">
        <v>5</v>
      </c>
      <c r="C10" s="7"/>
      <c r="D10" s="38"/>
      <c r="E10" s="38"/>
      <c r="F10" s="38"/>
      <c r="G10" s="38"/>
      <c r="H10" s="38"/>
      <c r="I10" s="38"/>
      <c r="J10" s="38"/>
      <c r="K10" s="38"/>
      <c r="L10" s="38"/>
      <c r="M10" s="38"/>
      <c r="N10" s="38"/>
      <c r="O10" s="38"/>
      <c r="P10" s="38"/>
      <c r="Q10" s="38"/>
      <c r="R10" s="38"/>
      <c r="S10" s="38"/>
      <c r="T10" s="38"/>
      <c r="U10" s="38"/>
      <c r="V10" s="296"/>
    </row>
    <row r="11" spans="1:23" s="37" customFormat="1" ht="21.75" customHeight="1">
      <c r="A11" s="34" t="s">
        <v>458</v>
      </c>
      <c r="B11" s="14" t="s">
        <v>459</v>
      </c>
      <c r="C11" s="35" t="s">
        <v>9</v>
      </c>
      <c r="D11" s="36">
        <f>E11+F11</f>
        <v>98061.099999999991</v>
      </c>
      <c r="E11" s="36">
        <f>E22</f>
        <v>3422.1999999999971</v>
      </c>
      <c r="F11" s="36">
        <f>F13+F22</f>
        <v>94638.9</v>
      </c>
      <c r="G11" s="36">
        <f>H11+I11</f>
        <v>80892</v>
      </c>
      <c r="H11" s="36">
        <f>H22</f>
        <v>41198.6</v>
      </c>
      <c r="I11" s="36">
        <f>I13+I22</f>
        <v>39693.4</v>
      </c>
      <c r="J11" s="36">
        <v>0</v>
      </c>
      <c r="K11" s="36">
        <v>0</v>
      </c>
      <c r="L11" s="36">
        <f>L13+L22</f>
        <v>0</v>
      </c>
      <c r="M11" s="36">
        <v>0</v>
      </c>
      <c r="N11" s="36">
        <v>0</v>
      </c>
      <c r="O11" s="36">
        <v>0</v>
      </c>
      <c r="P11" s="36">
        <v>0</v>
      </c>
      <c r="Q11" s="36">
        <v>0</v>
      </c>
      <c r="R11" s="36">
        <f>R13+R22</f>
        <v>0</v>
      </c>
      <c r="S11" s="36">
        <f>T11+U11</f>
        <v>0</v>
      </c>
      <c r="T11" s="36">
        <f>T22</f>
        <v>0</v>
      </c>
      <c r="U11" s="36">
        <f>U13+U22</f>
        <v>0</v>
      </c>
      <c r="V11" s="296"/>
    </row>
    <row r="12" spans="1:23" ht="12.75" customHeight="1">
      <c r="A12" s="5"/>
      <c r="B12" s="6" t="s">
        <v>5</v>
      </c>
      <c r="C12" s="7"/>
      <c r="D12" s="38"/>
      <c r="E12" s="38"/>
      <c r="F12" s="38"/>
      <c r="G12" s="38"/>
      <c r="H12" s="38"/>
      <c r="I12" s="38"/>
      <c r="J12" s="38"/>
      <c r="K12" s="38"/>
      <c r="L12" s="38"/>
      <c r="M12" s="38"/>
      <c r="N12" s="38"/>
      <c r="O12" s="38"/>
      <c r="P12" s="38"/>
      <c r="Q12" s="38"/>
      <c r="R12" s="38"/>
      <c r="S12" s="38"/>
      <c r="T12" s="38"/>
      <c r="U12" s="38"/>
      <c r="V12" s="296"/>
    </row>
    <row r="13" spans="1:23" s="37" customFormat="1" ht="21.75" customHeight="1">
      <c r="A13" s="34" t="s">
        <v>460</v>
      </c>
      <c r="B13" s="14" t="s">
        <v>461</v>
      </c>
      <c r="C13" s="35" t="s">
        <v>9</v>
      </c>
      <c r="D13" s="36">
        <f>F13</f>
        <v>0</v>
      </c>
      <c r="E13" s="36" t="s">
        <v>364</v>
      </c>
      <c r="F13" s="36">
        <f>F15</f>
        <v>0</v>
      </c>
      <c r="G13" s="36">
        <f>I13</f>
        <v>0</v>
      </c>
      <c r="H13" s="36" t="s">
        <v>364</v>
      </c>
      <c r="I13" s="36">
        <f>I15</f>
        <v>0</v>
      </c>
      <c r="J13" s="36">
        <f>L13</f>
        <v>0</v>
      </c>
      <c r="K13" s="36" t="s">
        <v>364</v>
      </c>
      <c r="L13" s="36">
        <f>L15</f>
        <v>0</v>
      </c>
      <c r="M13" s="36">
        <f>O13</f>
        <v>0</v>
      </c>
      <c r="N13" s="36" t="s">
        <v>364</v>
      </c>
      <c r="O13" s="36">
        <f>O15</f>
        <v>0</v>
      </c>
      <c r="P13" s="36">
        <f>R13</f>
        <v>0</v>
      </c>
      <c r="Q13" s="36" t="s">
        <v>364</v>
      </c>
      <c r="R13" s="36">
        <f>R15</f>
        <v>0</v>
      </c>
      <c r="S13" s="36">
        <f>U13</f>
        <v>0</v>
      </c>
      <c r="T13" s="36" t="s">
        <v>364</v>
      </c>
      <c r="U13" s="36">
        <f>U15</f>
        <v>0</v>
      </c>
      <c r="V13" s="296"/>
    </row>
    <row r="14" spans="1:23" ht="12.75" customHeight="1">
      <c r="A14" s="5"/>
      <c r="B14" s="6" t="s">
        <v>5</v>
      </c>
      <c r="C14" s="7"/>
      <c r="D14" s="38"/>
      <c r="E14" s="38"/>
      <c r="F14" s="38"/>
      <c r="G14" s="38"/>
      <c r="H14" s="38"/>
      <c r="I14" s="38"/>
      <c r="J14" s="38"/>
      <c r="K14" s="38"/>
      <c r="L14" s="38"/>
      <c r="M14" s="38"/>
      <c r="N14" s="38"/>
      <c r="O14" s="38"/>
      <c r="P14" s="38"/>
      <c r="Q14" s="38"/>
      <c r="R14" s="38"/>
      <c r="S14" s="38"/>
      <c r="T14" s="38"/>
      <c r="U14" s="38"/>
      <c r="V14" s="296"/>
    </row>
    <row r="15" spans="1:23" ht="30" customHeight="1">
      <c r="A15" s="5" t="s">
        <v>462</v>
      </c>
      <c r="B15" s="6" t="s">
        <v>463</v>
      </c>
      <c r="C15" s="7" t="s">
        <v>9</v>
      </c>
      <c r="D15" s="38">
        <f>F15</f>
        <v>0</v>
      </c>
      <c r="E15" s="38" t="s">
        <v>364</v>
      </c>
      <c r="F15" s="38">
        <f>F19</f>
        <v>0</v>
      </c>
      <c r="G15" s="38">
        <f>I15</f>
        <v>0</v>
      </c>
      <c r="H15" s="38" t="s">
        <v>364</v>
      </c>
      <c r="I15" s="38">
        <f>I19</f>
        <v>0</v>
      </c>
      <c r="J15" s="38">
        <f>L15</f>
        <v>0</v>
      </c>
      <c r="K15" s="38" t="s">
        <v>364</v>
      </c>
      <c r="L15" s="38">
        <f>L19</f>
        <v>0</v>
      </c>
      <c r="M15" s="38">
        <f>O15</f>
        <v>0</v>
      </c>
      <c r="N15" s="38" t="s">
        <v>364</v>
      </c>
      <c r="O15" s="38">
        <f>O19</f>
        <v>0</v>
      </c>
      <c r="P15" s="38">
        <f>R15</f>
        <v>0</v>
      </c>
      <c r="Q15" s="38" t="s">
        <v>364</v>
      </c>
      <c r="R15" s="38">
        <f>R19</f>
        <v>0</v>
      </c>
      <c r="S15" s="38">
        <f>U15</f>
        <v>0</v>
      </c>
      <c r="T15" s="38" t="s">
        <v>364</v>
      </c>
      <c r="U15" s="38">
        <f>U19</f>
        <v>0</v>
      </c>
      <c r="V15" s="296"/>
    </row>
    <row r="16" spans="1:23" ht="12.75" customHeight="1">
      <c r="A16" s="5"/>
      <c r="B16" s="6" t="s">
        <v>5</v>
      </c>
      <c r="C16" s="7"/>
      <c r="D16" s="38"/>
      <c r="E16" s="38"/>
      <c r="F16" s="38"/>
      <c r="G16" s="38"/>
      <c r="H16" s="38"/>
      <c r="I16" s="38"/>
      <c r="J16" s="38"/>
      <c r="K16" s="38"/>
      <c r="L16" s="38"/>
      <c r="M16" s="38"/>
      <c r="N16" s="38"/>
      <c r="O16" s="38"/>
      <c r="P16" s="38"/>
      <c r="Q16" s="38"/>
      <c r="R16" s="38"/>
      <c r="S16" s="38"/>
      <c r="T16" s="38"/>
      <c r="U16" s="38"/>
      <c r="V16" s="296"/>
    </row>
    <row r="17" spans="1:22" ht="16.5" customHeight="1">
      <c r="A17" s="5" t="s">
        <v>453</v>
      </c>
      <c r="B17" s="6" t="s">
        <v>464</v>
      </c>
      <c r="C17" s="7" t="s">
        <v>9</v>
      </c>
      <c r="D17" s="38"/>
      <c r="E17" s="38"/>
      <c r="F17" s="38"/>
      <c r="G17" s="38"/>
      <c r="H17" s="38"/>
      <c r="I17" s="38"/>
      <c r="J17" s="38"/>
      <c r="K17" s="38"/>
      <c r="L17" s="38"/>
      <c r="M17" s="38"/>
      <c r="N17" s="38"/>
      <c r="O17" s="38"/>
      <c r="P17" s="38"/>
      <c r="Q17" s="38"/>
      <c r="R17" s="38"/>
      <c r="S17" s="38"/>
      <c r="T17" s="38"/>
      <c r="U17" s="38"/>
      <c r="V17" s="296"/>
    </row>
    <row r="18" spans="1:22" ht="17.25" customHeight="1">
      <c r="A18" s="5"/>
      <c r="B18" s="6" t="s">
        <v>5</v>
      </c>
      <c r="C18" s="7"/>
      <c r="D18" s="38"/>
      <c r="E18" s="38"/>
      <c r="F18" s="38"/>
      <c r="G18" s="38"/>
      <c r="H18" s="38"/>
      <c r="I18" s="38"/>
      <c r="J18" s="38"/>
      <c r="K18" s="38"/>
      <c r="L18" s="38"/>
      <c r="M18" s="38"/>
      <c r="N18" s="38"/>
      <c r="O18" s="38"/>
      <c r="P18" s="38"/>
      <c r="Q18" s="38"/>
      <c r="R18" s="38"/>
      <c r="S18" s="38"/>
      <c r="T18" s="38"/>
      <c r="U18" s="38"/>
      <c r="V18" s="296"/>
    </row>
    <row r="19" spans="1:22" ht="18" customHeight="1">
      <c r="A19" s="5" t="s">
        <v>465</v>
      </c>
      <c r="B19" s="6" t="s">
        <v>466</v>
      </c>
      <c r="C19" s="7" t="s">
        <v>467</v>
      </c>
      <c r="D19" s="38">
        <f>F19</f>
        <v>0</v>
      </c>
      <c r="E19" s="38" t="s">
        <v>364</v>
      </c>
      <c r="F19" s="38">
        <v>0</v>
      </c>
      <c r="G19" s="38">
        <f>I19</f>
        <v>0</v>
      </c>
      <c r="H19" s="38" t="s">
        <v>364</v>
      </c>
      <c r="I19" s="38">
        <v>0</v>
      </c>
      <c r="J19" s="38">
        <f>L19</f>
        <v>0</v>
      </c>
      <c r="K19" s="38" t="s">
        <v>364</v>
      </c>
      <c r="L19" s="38">
        <v>0</v>
      </c>
      <c r="M19" s="38">
        <f>O19</f>
        <v>0</v>
      </c>
      <c r="N19" s="38" t="s">
        <v>364</v>
      </c>
      <c r="O19" s="38">
        <v>0</v>
      </c>
      <c r="P19" s="38">
        <f>R19</f>
        <v>0</v>
      </c>
      <c r="Q19" s="38" t="s">
        <v>364</v>
      </c>
      <c r="R19" s="38">
        <v>0</v>
      </c>
      <c r="S19" s="38">
        <f>U19</f>
        <v>0</v>
      </c>
      <c r="T19" s="38" t="s">
        <v>364</v>
      </c>
      <c r="U19" s="38">
        <v>0</v>
      </c>
      <c r="V19" s="296"/>
    </row>
    <row r="20" spans="1:22" ht="18.75" customHeight="1">
      <c r="A20" s="5"/>
      <c r="B20" s="6" t="s">
        <v>193</v>
      </c>
      <c r="C20" s="7"/>
      <c r="D20" s="38"/>
      <c r="E20" s="38"/>
      <c r="F20" s="38"/>
      <c r="G20" s="38"/>
      <c r="H20" s="38"/>
      <c r="I20" s="38"/>
      <c r="J20" s="38"/>
      <c r="K20" s="38"/>
      <c r="L20" s="38"/>
      <c r="M20" s="38"/>
      <c r="N20" s="38"/>
      <c r="O20" s="38"/>
      <c r="P20" s="38"/>
      <c r="Q20" s="38"/>
      <c r="R20" s="38"/>
      <c r="S20" s="38"/>
      <c r="T20" s="38"/>
      <c r="U20" s="38"/>
      <c r="V20" s="296"/>
    </row>
    <row r="21" spans="1:22" ht="21" customHeight="1">
      <c r="A21" s="5" t="s">
        <v>468</v>
      </c>
      <c r="B21" s="15" t="s">
        <v>469</v>
      </c>
      <c r="C21" s="7" t="s">
        <v>9</v>
      </c>
      <c r="D21" s="38">
        <f>F21</f>
        <v>0</v>
      </c>
      <c r="E21" s="38" t="s">
        <v>364</v>
      </c>
      <c r="F21" s="38">
        <v>0</v>
      </c>
      <c r="G21" s="38">
        <f>I21</f>
        <v>0</v>
      </c>
      <c r="H21" s="38" t="s">
        <v>364</v>
      </c>
      <c r="I21" s="38">
        <v>0</v>
      </c>
      <c r="J21" s="38">
        <f>L21</f>
        <v>0</v>
      </c>
      <c r="K21" s="38" t="s">
        <v>364</v>
      </c>
      <c r="L21" s="38">
        <v>0</v>
      </c>
      <c r="M21" s="38">
        <f>O21</f>
        <v>0</v>
      </c>
      <c r="N21" s="38" t="s">
        <v>364</v>
      </c>
      <c r="O21" s="38">
        <v>0</v>
      </c>
      <c r="P21" s="38">
        <f>R21</f>
        <v>0</v>
      </c>
      <c r="Q21" s="38" t="s">
        <v>364</v>
      </c>
      <c r="R21" s="38">
        <v>0</v>
      </c>
      <c r="S21" s="38">
        <f>U21</f>
        <v>0</v>
      </c>
      <c r="T21" s="38" t="s">
        <v>364</v>
      </c>
      <c r="U21" s="38">
        <v>0</v>
      </c>
      <c r="V21" s="296"/>
    </row>
    <row r="22" spans="1:22" s="37" customFormat="1" ht="21.75" customHeight="1">
      <c r="A22" s="34" t="s">
        <v>470</v>
      </c>
      <c r="B22" s="14" t="s">
        <v>471</v>
      </c>
      <c r="C22" s="35" t="s">
        <v>9</v>
      </c>
      <c r="D22" s="36">
        <f>E22+F22</f>
        <v>98061.099999999991</v>
      </c>
      <c r="E22" s="36">
        <f>E27</f>
        <v>3422.1999999999971</v>
      </c>
      <c r="F22" s="36">
        <f>F27</f>
        <v>94638.9</v>
      </c>
      <c r="G22" s="36">
        <f>H22+I22</f>
        <v>80892</v>
      </c>
      <c r="H22" s="36">
        <f>H27</f>
        <v>41198.6</v>
      </c>
      <c r="I22" s="36">
        <f>I27</f>
        <v>39693.4</v>
      </c>
      <c r="J22" s="36">
        <v>0</v>
      </c>
      <c r="K22" s="36">
        <v>0</v>
      </c>
      <c r="L22" s="36">
        <f>L27</f>
        <v>0</v>
      </c>
      <c r="M22" s="36">
        <v>0</v>
      </c>
      <c r="N22" s="36">
        <v>0</v>
      </c>
      <c r="O22" s="36">
        <v>0</v>
      </c>
      <c r="P22" s="36">
        <v>0</v>
      </c>
      <c r="Q22" s="36">
        <v>0</v>
      </c>
      <c r="R22" s="36">
        <f>R27</f>
        <v>0</v>
      </c>
      <c r="S22" s="36">
        <f>T22+U22</f>
        <v>0</v>
      </c>
      <c r="T22" s="36">
        <f>T27</f>
        <v>0</v>
      </c>
      <c r="U22" s="36">
        <f>U27</f>
        <v>0</v>
      </c>
      <c r="V22" s="296"/>
    </row>
    <row r="23" spans="1:22" ht="12.75" customHeight="1">
      <c r="A23" s="5"/>
      <c r="B23" s="6" t="s">
        <v>5</v>
      </c>
      <c r="C23" s="7"/>
      <c r="D23" s="38"/>
      <c r="E23" s="38"/>
      <c r="F23" s="38"/>
      <c r="G23" s="38"/>
      <c r="H23" s="38"/>
      <c r="I23" s="38"/>
      <c r="J23" s="38"/>
      <c r="K23" s="38"/>
      <c r="L23" s="38"/>
      <c r="M23" s="38"/>
      <c r="N23" s="38"/>
      <c r="O23" s="38"/>
      <c r="P23" s="38"/>
      <c r="Q23" s="38"/>
      <c r="R23" s="38"/>
      <c r="S23" s="38"/>
      <c r="T23" s="38"/>
      <c r="U23" s="38"/>
      <c r="V23" s="296"/>
    </row>
    <row r="24" spans="1:22" ht="30.75" customHeight="1">
      <c r="A24" s="5" t="s">
        <v>472</v>
      </c>
      <c r="B24" s="6" t="s">
        <v>473</v>
      </c>
      <c r="C24" s="7" t="s">
        <v>9</v>
      </c>
      <c r="D24" s="38">
        <f>D26</f>
        <v>0</v>
      </c>
      <c r="E24" s="38" t="s">
        <v>364</v>
      </c>
      <c r="F24" s="38">
        <f>F26</f>
        <v>0</v>
      </c>
      <c r="G24" s="38">
        <f>G26</f>
        <v>0</v>
      </c>
      <c r="H24" s="38" t="s">
        <v>364</v>
      </c>
      <c r="I24" s="38">
        <f>I26</f>
        <v>0</v>
      </c>
      <c r="J24" s="38">
        <f>J26</f>
        <v>0</v>
      </c>
      <c r="K24" s="38" t="s">
        <v>364</v>
      </c>
      <c r="L24" s="38">
        <f>L26</f>
        <v>0</v>
      </c>
      <c r="M24" s="38">
        <f>M26</f>
        <v>0</v>
      </c>
      <c r="N24" s="38" t="s">
        <v>364</v>
      </c>
      <c r="O24" s="38">
        <f>O26</f>
        <v>0</v>
      </c>
      <c r="P24" s="38">
        <f>P26</f>
        <v>0</v>
      </c>
      <c r="Q24" s="38" t="s">
        <v>364</v>
      </c>
      <c r="R24" s="38">
        <f>R26</f>
        <v>0</v>
      </c>
      <c r="S24" s="38">
        <f>S26</f>
        <v>0</v>
      </c>
      <c r="T24" s="38" t="s">
        <v>364</v>
      </c>
      <c r="U24" s="38">
        <f>U26</f>
        <v>0</v>
      </c>
      <c r="V24" s="296"/>
    </row>
    <row r="25" spans="1:22" ht="12.75" customHeight="1">
      <c r="A25" s="5"/>
      <c r="B25" s="6" t="s">
        <v>5</v>
      </c>
      <c r="C25" s="7"/>
      <c r="D25" s="38"/>
      <c r="E25" s="38"/>
      <c r="F25" s="38"/>
      <c r="G25" s="38"/>
      <c r="H25" s="38"/>
      <c r="I25" s="38"/>
      <c r="J25" s="38"/>
      <c r="K25" s="38"/>
      <c r="L25" s="38"/>
      <c r="M25" s="38"/>
      <c r="N25" s="38"/>
      <c r="O25" s="38"/>
      <c r="P25" s="38"/>
      <c r="Q25" s="38"/>
      <c r="R25" s="38"/>
      <c r="S25" s="38"/>
      <c r="T25" s="38"/>
      <c r="U25" s="38"/>
      <c r="V25" s="296"/>
    </row>
    <row r="26" spans="1:22" ht="29.25" customHeight="1">
      <c r="A26" s="5" t="s">
        <v>474</v>
      </c>
      <c r="B26" s="15" t="s">
        <v>475</v>
      </c>
      <c r="C26" s="7" t="s">
        <v>476</v>
      </c>
      <c r="D26" s="38">
        <v>0</v>
      </c>
      <c r="E26" s="38" t="s">
        <v>364</v>
      </c>
      <c r="F26" s="38">
        <v>0</v>
      </c>
      <c r="G26" s="38">
        <v>0</v>
      </c>
      <c r="H26" s="38" t="s">
        <v>364</v>
      </c>
      <c r="I26" s="38">
        <v>0</v>
      </c>
      <c r="J26" s="38">
        <v>0</v>
      </c>
      <c r="K26" s="38" t="s">
        <v>364</v>
      </c>
      <c r="L26" s="38">
        <v>0</v>
      </c>
      <c r="M26" s="38">
        <v>0</v>
      </c>
      <c r="N26" s="38" t="s">
        <v>364</v>
      </c>
      <c r="O26" s="38">
        <v>0</v>
      </c>
      <c r="P26" s="38">
        <v>0</v>
      </c>
      <c r="Q26" s="38" t="s">
        <v>364</v>
      </c>
      <c r="R26" s="38">
        <v>0</v>
      </c>
      <c r="S26" s="38">
        <v>0</v>
      </c>
      <c r="T26" s="38" t="s">
        <v>364</v>
      </c>
      <c r="U26" s="38">
        <v>0</v>
      </c>
      <c r="V26" s="296"/>
    </row>
    <row r="27" spans="1:22" s="37" customFormat="1" ht="28.5" customHeight="1">
      <c r="A27" s="34" t="s">
        <v>477</v>
      </c>
      <c r="B27" s="14" t="s">
        <v>478</v>
      </c>
      <c r="C27" s="35" t="s">
        <v>9</v>
      </c>
      <c r="D27" s="41">
        <f>E27+F27</f>
        <v>98061.099999999991</v>
      </c>
      <c r="E27" s="36">
        <f>E30-E33</f>
        <v>3422.1999999999971</v>
      </c>
      <c r="F27" s="36">
        <f>F34</f>
        <v>94638.9</v>
      </c>
      <c r="G27" s="41">
        <f>H27+I27</f>
        <v>80892</v>
      </c>
      <c r="H27" s="36">
        <f>H30-H33</f>
        <v>41198.6</v>
      </c>
      <c r="I27" s="36">
        <f>I34</f>
        <v>39693.4</v>
      </c>
      <c r="J27" s="36">
        <v>0</v>
      </c>
      <c r="K27" s="36">
        <v>0</v>
      </c>
      <c r="L27" s="36">
        <f>L34</f>
        <v>0</v>
      </c>
      <c r="M27" s="36">
        <v>0</v>
      </c>
      <c r="N27" s="36">
        <v>0</v>
      </c>
      <c r="O27" s="36">
        <v>0</v>
      </c>
      <c r="P27" s="36">
        <v>0</v>
      </c>
      <c r="Q27" s="36">
        <v>0</v>
      </c>
      <c r="R27" s="36">
        <f>R34</f>
        <v>0</v>
      </c>
      <c r="S27" s="36">
        <f>T27+U27</f>
        <v>0</v>
      </c>
      <c r="T27" s="36">
        <f>T30</f>
        <v>0</v>
      </c>
      <c r="U27" s="36">
        <f>U34</f>
        <v>0</v>
      </c>
      <c r="V27" s="296"/>
    </row>
    <row r="28" spans="1:22" ht="34.5" customHeight="1">
      <c r="A28" s="4" t="s">
        <v>1</v>
      </c>
      <c r="B28" s="3" t="s">
        <v>362</v>
      </c>
      <c r="C28" s="1" t="s">
        <v>363</v>
      </c>
      <c r="D28" s="38"/>
      <c r="E28" s="38"/>
      <c r="F28" s="38"/>
      <c r="G28" s="38"/>
      <c r="H28" s="38"/>
      <c r="I28" s="38"/>
      <c r="J28" s="38"/>
      <c r="K28" s="38"/>
      <c r="L28" s="38"/>
      <c r="M28" s="38"/>
      <c r="N28" s="38"/>
      <c r="O28" s="38"/>
      <c r="P28" s="38"/>
      <c r="Q28" s="38">
        <v>0</v>
      </c>
      <c r="R28" s="38"/>
      <c r="S28" s="38"/>
      <c r="T28" s="38"/>
      <c r="U28" s="38"/>
      <c r="V28" s="296"/>
    </row>
    <row r="29" spans="1:22" ht="12.75" customHeight="1">
      <c r="A29" s="5"/>
      <c r="B29" s="6" t="s">
        <v>5</v>
      </c>
      <c r="C29" s="7"/>
      <c r="D29" s="38"/>
      <c r="E29" s="38"/>
      <c r="F29" s="38"/>
      <c r="G29" s="38"/>
      <c r="H29" s="38"/>
      <c r="I29" s="38"/>
      <c r="J29" s="38"/>
      <c r="K29" s="38"/>
      <c r="L29" s="38"/>
      <c r="M29" s="38"/>
      <c r="N29" s="38"/>
      <c r="O29" s="38"/>
      <c r="P29" s="38"/>
      <c r="Q29" s="38"/>
      <c r="R29" s="38"/>
      <c r="S29" s="38"/>
      <c r="T29" s="38"/>
      <c r="U29" s="38"/>
      <c r="V29" s="296"/>
    </row>
    <row r="30" spans="1:22" ht="33" customHeight="1">
      <c r="A30" s="5" t="s">
        <v>479</v>
      </c>
      <c r="B30" s="6" t="s">
        <v>480</v>
      </c>
      <c r="C30" s="7" t="s">
        <v>481</v>
      </c>
      <c r="D30" s="38">
        <f>E30</f>
        <v>68422.2</v>
      </c>
      <c r="E30" s="38">
        <v>68422.2</v>
      </c>
      <c r="F30" s="38" t="s">
        <v>364</v>
      </c>
      <c r="G30" s="38">
        <f>H30</f>
        <v>77150</v>
      </c>
      <c r="H30" s="38">
        <v>77150</v>
      </c>
      <c r="I30" s="38" t="s">
        <v>364</v>
      </c>
      <c r="J30" s="38">
        <v>0</v>
      </c>
      <c r="K30" s="38">
        <v>0</v>
      </c>
      <c r="L30" s="38" t="s">
        <v>364</v>
      </c>
      <c r="M30" s="38">
        <v>0</v>
      </c>
      <c r="N30" s="38">
        <v>0</v>
      </c>
      <c r="O30" s="38" t="s">
        <v>364</v>
      </c>
      <c r="P30" s="38">
        <v>0</v>
      </c>
      <c r="Q30" s="38">
        <v>0</v>
      </c>
      <c r="R30" s="38" t="s">
        <v>364</v>
      </c>
      <c r="S30" s="38">
        <f>T30</f>
        <v>0</v>
      </c>
      <c r="T30" s="38">
        <f>T32</f>
        <v>0</v>
      </c>
      <c r="U30" s="38" t="s">
        <v>364</v>
      </c>
      <c r="V30" s="296"/>
    </row>
    <row r="31" spans="1:22" ht="18" customHeight="1">
      <c r="A31" s="5"/>
      <c r="B31" s="6" t="s">
        <v>193</v>
      </c>
      <c r="C31" s="7"/>
      <c r="D31" s="38"/>
      <c r="E31" s="38"/>
      <c r="F31" s="38"/>
      <c r="G31" s="38"/>
      <c r="H31" s="38"/>
      <c r="I31" s="38"/>
      <c r="J31" s="38"/>
      <c r="K31" s="38"/>
      <c r="L31" s="38"/>
      <c r="M31" s="38"/>
      <c r="N31" s="38"/>
      <c r="O31" s="38"/>
      <c r="P31" s="38"/>
      <c r="Q31" s="38"/>
      <c r="R31" s="38"/>
      <c r="S31" s="38"/>
      <c r="T31" s="38"/>
      <c r="U31" s="38"/>
      <c r="V31" s="296"/>
    </row>
    <row r="32" spans="1:22" ht="48.75" customHeight="1">
      <c r="A32" s="5" t="s">
        <v>482</v>
      </c>
      <c r="B32" s="15" t="s">
        <v>483</v>
      </c>
      <c r="C32" s="7" t="s">
        <v>9</v>
      </c>
      <c r="D32" s="38">
        <f>E32</f>
        <v>3522.2</v>
      </c>
      <c r="E32" s="38">
        <v>3522.2</v>
      </c>
      <c r="F32" s="38" t="s">
        <v>364</v>
      </c>
      <c r="G32" s="38">
        <f>H32</f>
        <v>41198.6</v>
      </c>
      <c r="H32" s="38">
        <v>41198.6</v>
      </c>
      <c r="I32" s="38" t="s">
        <v>364</v>
      </c>
      <c r="J32" s="38">
        <v>0</v>
      </c>
      <c r="K32" s="38">
        <v>0</v>
      </c>
      <c r="L32" s="38" t="s">
        <v>364</v>
      </c>
      <c r="M32" s="38">
        <v>0</v>
      </c>
      <c r="N32" s="38">
        <v>0</v>
      </c>
      <c r="O32" s="38" t="s">
        <v>364</v>
      </c>
      <c r="P32" s="38">
        <v>0</v>
      </c>
      <c r="Q32" s="38">
        <v>0</v>
      </c>
      <c r="R32" s="38" t="s">
        <v>364</v>
      </c>
      <c r="S32" s="38">
        <v>0</v>
      </c>
      <c r="T32" s="38">
        <v>0</v>
      </c>
      <c r="U32" s="38" t="s">
        <v>364</v>
      </c>
      <c r="V32" s="296"/>
    </row>
    <row r="33" spans="1:22" ht="26.25" customHeight="1">
      <c r="A33" s="5" t="s">
        <v>484</v>
      </c>
      <c r="B33" s="15" t="s">
        <v>485</v>
      </c>
      <c r="C33" s="7" t="s">
        <v>9</v>
      </c>
      <c r="D33" s="38">
        <f>E33</f>
        <v>65000</v>
      </c>
      <c r="E33" s="38">
        <v>65000</v>
      </c>
      <c r="F33" s="38"/>
      <c r="G33" s="38">
        <f>H33</f>
        <v>35951.4</v>
      </c>
      <c r="H33" s="38">
        <f>H30-H32</f>
        <v>35951.4</v>
      </c>
      <c r="I33" s="38"/>
      <c r="J33" s="38"/>
      <c r="K33" s="38"/>
      <c r="L33" s="38"/>
      <c r="M33" s="38"/>
      <c r="N33" s="38"/>
      <c r="O33" s="38"/>
      <c r="P33" s="38"/>
      <c r="Q33" s="38"/>
      <c r="R33" s="38"/>
      <c r="S33" s="38"/>
      <c r="T33" s="38"/>
      <c r="U33" s="38"/>
      <c r="V33" s="296"/>
    </row>
    <row r="34" spans="1:22" ht="27.75" customHeight="1">
      <c r="A34" s="5" t="s">
        <v>486</v>
      </c>
      <c r="B34" s="6" t="s">
        <v>487</v>
      </c>
      <c r="C34" s="7" t="s">
        <v>488</v>
      </c>
      <c r="D34" s="38">
        <f>F34</f>
        <v>94638.9</v>
      </c>
      <c r="E34" s="38" t="s">
        <v>364</v>
      </c>
      <c r="F34" s="38">
        <f>F36+F37</f>
        <v>94638.9</v>
      </c>
      <c r="G34" s="38">
        <f>I34</f>
        <v>39693.4</v>
      </c>
      <c r="H34" s="38" t="s">
        <v>364</v>
      </c>
      <c r="I34" s="38">
        <f>I36+I37</f>
        <v>39693.4</v>
      </c>
      <c r="J34" s="38">
        <f>L34</f>
        <v>0</v>
      </c>
      <c r="K34" s="38" t="s">
        <v>364</v>
      </c>
      <c r="L34" s="38">
        <f>'[1]3'!U10-'[1]1'!R10</f>
        <v>0</v>
      </c>
      <c r="M34" s="38">
        <v>0</v>
      </c>
      <c r="N34" s="38" t="s">
        <v>364</v>
      </c>
      <c r="O34" s="38">
        <v>0</v>
      </c>
      <c r="P34" s="38">
        <f>R34</f>
        <v>0</v>
      </c>
      <c r="Q34" s="38" t="s">
        <v>364</v>
      </c>
      <c r="R34" s="38">
        <f>'[1]3'!U10-'[1]1'!R10</f>
        <v>0</v>
      </c>
      <c r="S34" s="38">
        <f>U34</f>
        <v>0</v>
      </c>
      <c r="T34" s="38" t="s">
        <v>364</v>
      </c>
      <c r="U34" s="38">
        <f>'[1]3'!X10-'[1]1'!U10</f>
        <v>0</v>
      </c>
      <c r="V34" s="296"/>
    </row>
    <row r="35" spans="1:22" ht="12.75" customHeight="1">
      <c r="A35" s="5"/>
      <c r="B35" s="6" t="s">
        <v>193</v>
      </c>
      <c r="C35" s="7"/>
      <c r="D35" s="38"/>
      <c r="E35" s="38"/>
      <c r="F35" s="38"/>
      <c r="G35" s="38"/>
      <c r="H35" s="38"/>
      <c r="I35" s="38"/>
      <c r="J35" s="38"/>
      <c r="K35" s="38"/>
      <c r="L35" s="38"/>
      <c r="M35" s="38"/>
      <c r="N35" s="38"/>
      <c r="O35" s="38"/>
      <c r="P35" s="38"/>
      <c r="Q35" s="38"/>
      <c r="R35" s="38"/>
      <c r="S35" s="38"/>
      <c r="T35" s="38"/>
      <c r="U35" s="38"/>
      <c r="V35" s="296"/>
    </row>
    <row r="36" spans="1:22" ht="36.75" customHeight="1">
      <c r="A36" s="5" t="s">
        <v>489</v>
      </c>
      <c r="B36" s="15" t="s">
        <v>490</v>
      </c>
      <c r="C36" s="7" t="s">
        <v>9</v>
      </c>
      <c r="D36" s="38">
        <f>F36</f>
        <v>29638.9</v>
      </c>
      <c r="E36" s="38" t="s">
        <v>364</v>
      </c>
      <c r="F36" s="38">
        <v>29638.9</v>
      </c>
      <c r="G36" s="38">
        <f>I36</f>
        <v>3742</v>
      </c>
      <c r="H36" s="38" t="s">
        <v>364</v>
      </c>
      <c r="I36" s="38">
        <v>3742</v>
      </c>
      <c r="J36" s="38">
        <f>J34</f>
        <v>0</v>
      </c>
      <c r="K36" s="38" t="s">
        <v>364</v>
      </c>
      <c r="L36" s="38">
        <v>0</v>
      </c>
      <c r="M36" s="38">
        <v>0</v>
      </c>
      <c r="N36" s="38" t="s">
        <v>364</v>
      </c>
      <c r="O36" s="38">
        <v>0</v>
      </c>
      <c r="P36" s="38">
        <v>0</v>
      </c>
      <c r="Q36" s="38" t="s">
        <v>364</v>
      </c>
      <c r="R36" s="38">
        <v>0</v>
      </c>
      <c r="S36" s="38">
        <v>0</v>
      </c>
      <c r="T36" s="38" t="s">
        <v>364</v>
      </c>
      <c r="U36" s="38">
        <v>0</v>
      </c>
      <c r="V36" s="296"/>
    </row>
    <row r="37" spans="1:22" ht="36.75" customHeight="1" thickBot="1">
      <c r="A37" s="8" t="s">
        <v>491</v>
      </c>
      <c r="B37" s="16" t="s">
        <v>492</v>
      </c>
      <c r="C37" s="9" t="s">
        <v>9</v>
      </c>
      <c r="D37" s="38">
        <f>E37+F37</f>
        <v>65000</v>
      </c>
      <c r="E37" s="38">
        <v>0</v>
      </c>
      <c r="F37" s="38">
        <v>65000</v>
      </c>
      <c r="G37" s="38">
        <f>H37+I37</f>
        <v>35951.4</v>
      </c>
      <c r="H37" s="38">
        <v>0</v>
      </c>
      <c r="I37" s="38">
        <f>H33</f>
        <v>35951.4</v>
      </c>
      <c r="J37" s="38">
        <f>K37+L37</f>
        <v>0</v>
      </c>
      <c r="K37" s="38">
        <v>0</v>
      </c>
      <c r="L37" s="38">
        <v>0</v>
      </c>
      <c r="M37" s="38">
        <f>N37+O37</f>
        <v>0</v>
      </c>
      <c r="N37" s="38">
        <v>0</v>
      </c>
      <c r="O37" s="38">
        <v>0</v>
      </c>
      <c r="P37" s="38">
        <f>Q37+R37</f>
        <v>0</v>
      </c>
      <c r="Q37" s="38">
        <v>0</v>
      </c>
      <c r="R37" s="38">
        <v>0</v>
      </c>
      <c r="S37" s="38">
        <f>T37+U37</f>
        <v>0</v>
      </c>
      <c r="T37" s="38">
        <v>0</v>
      </c>
      <c r="U37" s="38">
        <v>0</v>
      </c>
      <c r="V37" s="297"/>
    </row>
  </sheetData>
  <mergeCells count="24">
    <mergeCell ref="M5:O5"/>
    <mergeCell ref="M6:M7"/>
    <mergeCell ref="N6:O6"/>
    <mergeCell ref="H6:I6"/>
    <mergeCell ref="V6:V7"/>
    <mergeCell ref="Q6:R6"/>
    <mergeCell ref="S6:S7"/>
    <mergeCell ref="T6:U6"/>
    <mergeCell ref="V9:V37"/>
    <mergeCell ref="B5:B7"/>
    <mergeCell ref="A5:A7"/>
    <mergeCell ref="A3:U3"/>
    <mergeCell ref="J5:L5"/>
    <mergeCell ref="P5:R5"/>
    <mergeCell ref="S5:U5"/>
    <mergeCell ref="J6:J7"/>
    <mergeCell ref="K6:L6"/>
    <mergeCell ref="P6:P7"/>
    <mergeCell ref="C5:C7"/>
    <mergeCell ref="D5:F5"/>
    <mergeCell ref="G5:I5"/>
    <mergeCell ref="D6:D7"/>
    <mergeCell ref="E6:F6"/>
    <mergeCell ref="G6:G7"/>
  </mergeCells>
  <pageMargins left="0.7" right="0.7" top="0.75" bottom="0.75" header="0.3" footer="0.3"/>
  <pageSetup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61"/>
  <sheetViews>
    <sheetView tabSelected="1" topLeftCell="A67" zoomScaleNormal="100" workbookViewId="0">
      <pane xSplit="1" topLeftCell="I1" activePane="topRight" state="frozen"/>
      <selection activeCell="A22" sqref="A22"/>
      <selection pane="topRight" activeCell="Y50" sqref="Y50"/>
    </sheetView>
  </sheetViews>
  <sheetFormatPr defaultRowHeight="11.25"/>
  <cols>
    <col min="1" max="1" width="7.33203125" style="49" customWidth="1"/>
    <col min="2" max="2" width="7.5" style="49" customWidth="1"/>
    <col min="3" max="3" width="7.1640625" style="49" customWidth="1"/>
    <col min="4" max="4" width="9.6640625" style="50" customWidth="1"/>
    <col min="5" max="5" width="27.83203125" style="51" customWidth="1"/>
    <col min="6" max="6" width="10.33203125" style="50" customWidth="1"/>
    <col min="7" max="7" width="15.6640625" style="27" customWidth="1"/>
    <col min="8" max="8" width="16.6640625" style="27" customWidth="1"/>
    <col min="9" max="9" width="18.1640625" style="27" customWidth="1"/>
    <col min="10" max="10" width="13.6640625" style="27" customWidth="1"/>
    <col min="11" max="11" width="12.83203125" style="27" customWidth="1"/>
    <col min="12" max="12" width="13" style="27" customWidth="1"/>
    <col min="13" max="13" width="15.5" style="213" customWidth="1"/>
    <col min="14" max="14" width="13.33203125" style="213" customWidth="1"/>
    <col min="15" max="15" width="15.83203125" style="213" customWidth="1"/>
    <col min="16" max="16" width="16.83203125" style="26" customWidth="1"/>
    <col min="17" max="17" width="13.83203125" style="26" customWidth="1"/>
    <col min="18" max="18" width="15.83203125" style="26" customWidth="1"/>
    <col min="19" max="19" width="14.83203125" style="26" customWidth="1"/>
    <col min="20" max="21" width="14.33203125" style="26" customWidth="1"/>
    <col min="22" max="22" width="13.1640625" style="26" customWidth="1"/>
    <col min="23" max="24" width="14.5" style="26" customWidth="1"/>
    <col min="25" max="25" width="49.33203125" style="52" customWidth="1"/>
    <col min="26" max="16384" width="9.33203125" style="52"/>
  </cols>
  <sheetData>
    <row r="1" spans="1:26" ht="17.25" customHeight="1"/>
    <row r="2" spans="1:26" ht="19.5" customHeight="1">
      <c r="O2" s="214"/>
      <c r="P2" s="27"/>
      <c r="Q2" s="27"/>
      <c r="R2" s="27"/>
      <c r="U2" s="27"/>
      <c r="Y2" s="53" t="s">
        <v>628</v>
      </c>
      <c r="Z2" s="53"/>
    </row>
    <row r="3" spans="1:26">
      <c r="M3" s="214"/>
      <c r="N3" s="214"/>
      <c r="O3" s="214"/>
      <c r="P3" s="27"/>
      <c r="Q3" s="27"/>
      <c r="R3" s="27"/>
      <c r="S3" s="27"/>
      <c r="T3" s="27"/>
      <c r="U3" s="27"/>
      <c r="V3" s="27"/>
      <c r="W3" s="27"/>
      <c r="X3" s="27"/>
    </row>
    <row r="4" spans="1:26" ht="41.25" customHeight="1">
      <c r="A4" s="320" t="s">
        <v>627</v>
      </c>
      <c r="B4" s="320"/>
      <c r="C4" s="320"/>
      <c r="D4" s="320"/>
      <c r="E4" s="320"/>
      <c r="F4" s="320"/>
      <c r="G4" s="320"/>
      <c r="H4" s="320"/>
      <c r="I4" s="320"/>
      <c r="J4" s="320"/>
      <c r="K4" s="320"/>
      <c r="L4" s="320"/>
      <c r="M4" s="320"/>
      <c r="N4" s="320"/>
      <c r="O4" s="320"/>
      <c r="P4" s="320"/>
      <c r="Q4" s="320"/>
      <c r="R4" s="320"/>
      <c r="S4" s="320"/>
      <c r="T4" s="320"/>
      <c r="U4" s="320"/>
      <c r="V4" s="320"/>
      <c r="W4" s="320"/>
      <c r="X4" s="320"/>
    </row>
    <row r="5" spans="1:26" ht="21" customHeight="1" thickBot="1">
      <c r="A5" s="54"/>
      <c r="B5" s="54"/>
      <c r="C5" s="54"/>
      <c r="D5" s="55"/>
      <c r="E5" s="56"/>
      <c r="F5" s="55"/>
      <c r="G5" s="57"/>
      <c r="H5" s="57"/>
      <c r="I5" s="57"/>
      <c r="J5" s="57"/>
      <c r="K5" s="215"/>
      <c r="L5" s="57"/>
      <c r="M5" s="28"/>
      <c r="N5" s="28"/>
      <c r="O5" s="28"/>
      <c r="P5" s="28"/>
      <c r="Q5" s="28"/>
      <c r="R5" s="28"/>
      <c r="S5" s="28"/>
      <c r="T5" s="28"/>
      <c r="U5" s="28"/>
      <c r="V5" s="28"/>
      <c r="W5" s="28"/>
      <c r="X5" s="28"/>
      <c r="Y5" s="58" t="s">
        <v>0</v>
      </c>
    </row>
    <row r="6" spans="1:26" ht="22.5" customHeight="1">
      <c r="A6" s="292" t="s">
        <v>1</v>
      </c>
      <c r="B6" s="287" t="s">
        <v>182</v>
      </c>
      <c r="C6" s="287" t="s">
        <v>183</v>
      </c>
      <c r="D6" s="308" t="s">
        <v>184</v>
      </c>
      <c r="E6" s="285" t="s">
        <v>493</v>
      </c>
      <c r="F6" s="308" t="s">
        <v>3</v>
      </c>
      <c r="G6" s="291" t="s">
        <v>756</v>
      </c>
      <c r="H6" s="291"/>
      <c r="I6" s="291"/>
      <c r="J6" s="291" t="s">
        <v>757</v>
      </c>
      <c r="K6" s="291"/>
      <c r="L6" s="291"/>
      <c r="M6" s="291" t="s">
        <v>762</v>
      </c>
      <c r="N6" s="291"/>
      <c r="O6" s="291"/>
      <c r="P6" s="285" t="s">
        <v>758</v>
      </c>
      <c r="Q6" s="285"/>
      <c r="R6" s="285"/>
      <c r="S6" s="291" t="s">
        <v>748</v>
      </c>
      <c r="T6" s="291"/>
      <c r="U6" s="291"/>
      <c r="V6" s="291" t="s">
        <v>763</v>
      </c>
      <c r="W6" s="291"/>
      <c r="X6" s="291"/>
      <c r="Y6" s="59" t="s">
        <v>624</v>
      </c>
    </row>
    <row r="7" spans="1:26" ht="18.75" customHeight="1">
      <c r="A7" s="293"/>
      <c r="B7" s="288"/>
      <c r="C7" s="288"/>
      <c r="D7" s="309"/>
      <c r="E7" s="321"/>
      <c r="F7" s="309"/>
      <c r="G7" s="277" t="s">
        <v>4</v>
      </c>
      <c r="H7" s="277" t="s">
        <v>5</v>
      </c>
      <c r="I7" s="277"/>
      <c r="J7" s="277" t="s">
        <v>4</v>
      </c>
      <c r="K7" s="277" t="s">
        <v>5</v>
      </c>
      <c r="L7" s="277"/>
      <c r="M7" s="277" t="s">
        <v>4</v>
      </c>
      <c r="N7" s="277" t="s">
        <v>5</v>
      </c>
      <c r="O7" s="277"/>
      <c r="P7" s="277" t="s">
        <v>4</v>
      </c>
      <c r="Q7" s="277" t="s">
        <v>5</v>
      </c>
      <c r="R7" s="277"/>
      <c r="S7" s="277" t="s">
        <v>4</v>
      </c>
      <c r="T7" s="277" t="s">
        <v>5</v>
      </c>
      <c r="U7" s="277"/>
      <c r="V7" s="277" t="s">
        <v>4</v>
      </c>
      <c r="W7" s="277" t="s">
        <v>5</v>
      </c>
      <c r="X7" s="277"/>
      <c r="Y7" s="286" t="s">
        <v>747</v>
      </c>
    </row>
    <row r="8" spans="1:26" ht="33.75" customHeight="1">
      <c r="A8" s="293"/>
      <c r="B8" s="288"/>
      <c r="C8" s="288"/>
      <c r="D8" s="309"/>
      <c r="E8" s="321"/>
      <c r="F8" s="309"/>
      <c r="G8" s="277"/>
      <c r="H8" s="29" t="s">
        <v>6</v>
      </c>
      <c r="I8" s="29" t="s">
        <v>7</v>
      </c>
      <c r="J8" s="277"/>
      <c r="K8" s="29" t="s">
        <v>6</v>
      </c>
      <c r="L8" s="29" t="s">
        <v>7</v>
      </c>
      <c r="M8" s="277"/>
      <c r="N8" s="29" t="s">
        <v>6</v>
      </c>
      <c r="O8" s="29" t="s">
        <v>7</v>
      </c>
      <c r="P8" s="277"/>
      <c r="Q8" s="29" t="s">
        <v>6</v>
      </c>
      <c r="R8" s="29" t="s">
        <v>7</v>
      </c>
      <c r="S8" s="277"/>
      <c r="T8" s="29" t="s">
        <v>6</v>
      </c>
      <c r="U8" s="29" t="s">
        <v>7</v>
      </c>
      <c r="V8" s="277"/>
      <c r="W8" s="29" t="s">
        <v>6</v>
      </c>
      <c r="X8" s="29" t="s">
        <v>7</v>
      </c>
      <c r="Y8" s="317"/>
    </row>
    <row r="9" spans="1:26" ht="12.75" customHeight="1">
      <c r="A9" s="60">
        <v>1</v>
      </c>
      <c r="B9" s="30">
        <v>2</v>
      </c>
      <c r="C9" s="30">
        <v>3</v>
      </c>
      <c r="D9" s="61">
        <v>4</v>
      </c>
      <c r="E9" s="30">
        <v>5</v>
      </c>
      <c r="F9" s="61">
        <v>6</v>
      </c>
      <c r="G9" s="30">
        <v>7</v>
      </c>
      <c r="H9" s="30">
        <v>8</v>
      </c>
      <c r="I9" s="30">
        <v>9</v>
      </c>
      <c r="J9" s="30">
        <v>10</v>
      </c>
      <c r="K9" s="30">
        <v>11</v>
      </c>
      <c r="L9" s="30">
        <v>12</v>
      </c>
      <c r="M9" s="30">
        <v>13</v>
      </c>
      <c r="N9" s="30">
        <v>14</v>
      </c>
      <c r="O9" s="30">
        <v>15</v>
      </c>
      <c r="P9" s="30">
        <v>16</v>
      </c>
      <c r="Q9" s="30">
        <v>17</v>
      </c>
      <c r="R9" s="30">
        <v>18</v>
      </c>
      <c r="S9" s="30">
        <v>19</v>
      </c>
      <c r="T9" s="30">
        <v>20</v>
      </c>
      <c r="U9" s="30">
        <v>21</v>
      </c>
      <c r="V9" s="30">
        <v>22</v>
      </c>
      <c r="W9" s="30">
        <v>23</v>
      </c>
      <c r="X9" s="30">
        <v>24</v>
      </c>
      <c r="Y9" s="62">
        <v>22</v>
      </c>
    </row>
    <row r="10" spans="1:26" s="43" customFormat="1" ht="21" customHeight="1">
      <c r="A10" s="63" t="s">
        <v>9</v>
      </c>
      <c r="B10" s="42" t="s">
        <v>9</v>
      </c>
      <c r="C10" s="42" t="s">
        <v>9</v>
      </c>
      <c r="D10" s="45" t="s">
        <v>9</v>
      </c>
      <c r="E10" s="64" t="s">
        <v>185</v>
      </c>
      <c r="F10" s="65"/>
      <c r="G10" s="64">
        <f>G11+G114+G274+G348+G440+G515+G576+G633</f>
        <v>3380957.9000000004</v>
      </c>
      <c r="H10" s="64">
        <f>H11+H114+H274+H348+H440+H515+H576+H635</f>
        <v>2509164.5000000005</v>
      </c>
      <c r="I10" s="64">
        <f>I11+I114+I274+I348+I440+I515+I576+I635</f>
        <v>1146493.4000000001</v>
      </c>
      <c r="J10" s="64">
        <f>J11+J114+J274+J348+J440+J515+J576+J633</f>
        <v>2801324.2</v>
      </c>
      <c r="K10" s="64">
        <f>K13+K114+K274+K348+K440+K515+K595+K633</f>
        <v>2751630.8</v>
      </c>
      <c r="L10" s="168">
        <f>L11+L114+L274+L348</f>
        <v>437453.4</v>
      </c>
      <c r="M10" s="216">
        <f>M11+M114+M274+M348+M440+M515+M576+M633</f>
        <v>3304537.1999999997</v>
      </c>
      <c r="N10" s="216">
        <f>N13+N114+N274+N348+N440+N515+N595+N633</f>
        <v>3114537.2</v>
      </c>
      <c r="O10" s="273">
        <f>O11+O114+O274+O348</f>
        <v>954519.9</v>
      </c>
      <c r="P10" s="48">
        <f>Q10+R10</f>
        <v>1018234.8999999999</v>
      </c>
      <c r="Q10" s="66">
        <f>Q11</f>
        <v>501168.39999999991</v>
      </c>
      <c r="R10" s="64">
        <f>O10-L10</f>
        <v>517066.5</v>
      </c>
      <c r="S10" s="64">
        <f>S11+S114+S274+S348+S440+S515+S576+S633</f>
        <v>3122453.4000000004</v>
      </c>
      <c r="T10" s="64">
        <f>T13+T114+T274+T348+T440+T515+T595+T633</f>
        <v>3122453.4000000004</v>
      </c>
      <c r="U10" s="168">
        <f>U11+U114+U274+U348</f>
        <v>0</v>
      </c>
      <c r="V10" s="64">
        <f>V11+V114+V274+V348+V440+V515+V576+V633</f>
        <v>3132911.0999999996</v>
      </c>
      <c r="W10" s="64">
        <f>W13+W114+W274+W348+W440+W515+W595+W633</f>
        <v>3132911.0999999996</v>
      </c>
      <c r="X10" s="168">
        <f>X11+X114+X274+X348</f>
        <v>0</v>
      </c>
      <c r="Y10" s="278" t="s">
        <v>669</v>
      </c>
    </row>
    <row r="11" spans="1:26" s="43" customFormat="1" ht="30.75" customHeight="1">
      <c r="A11" s="63" t="s">
        <v>186</v>
      </c>
      <c r="B11" s="42" t="s">
        <v>187</v>
      </c>
      <c r="C11" s="42" t="s">
        <v>188</v>
      </c>
      <c r="D11" s="45" t="s">
        <v>188</v>
      </c>
      <c r="E11" s="64" t="s">
        <v>189</v>
      </c>
      <c r="F11" s="65"/>
      <c r="G11" s="64">
        <f>G13+G85</f>
        <v>689373.20000000007</v>
      </c>
      <c r="H11" s="64">
        <f>H13+H85</f>
        <v>664983.00000000012</v>
      </c>
      <c r="I11" s="64">
        <f>I13+I85</f>
        <v>24390.2</v>
      </c>
      <c r="J11" s="64">
        <f t="shared" ref="J11:O11" si="0">J13</f>
        <v>764868.5</v>
      </c>
      <c r="K11" s="64">
        <f t="shared" si="0"/>
        <v>736841.5</v>
      </c>
      <c r="L11" s="168">
        <f t="shared" si="0"/>
        <v>28027</v>
      </c>
      <c r="M11" s="216">
        <f>M13</f>
        <v>741717.6</v>
      </c>
      <c r="N11" s="216">
        <f t="shared" si="0"/>
        <v>726217.6</v>
      </c>
      <c r="O11" s="216">
        <f t="shared" si="0"/>
        <v>15500</v>
      </c>
      <c r="P11" s="48">
        <f>Q11+R11</f>
        <v>488641.39999999991</v>
      </c>
      <c r="Q11" s="64">
        <f>Q13+Q114+Q128+Q274+Q348+Q440+Q515+Q593+Q633+Q239</f>
        <v>501168.39999999991</v>
      </c>
      <c r="R11" s="64">
        <f>O11-L11</f>
        <v>-12527</v>
      </c>
      <c r="S11" s="64">
        <f>S13</f>
        <v>894133.8</v>
      </c>
      <c r="T11" s="64">
        <f t="shared" ref="T11:U11" si="1">T13</f>
        <v>734133.8</v>
      </c>
      <c r="U11" s="64">
        <f t="shared" si="1"/>
        <v>160000</v>
      </c>
      <c r="V11" s="64">
        <f>V13</f>
        <v>904591.49999999988</v>
      </c>
      <c r="W11" s="64">
        <f t="shared" ref="W11:X11" si="2">W13</f>
        <v>744591.49999999988</v>
      </c>
      <c r="X11" s="64">
        <f t="shared" si="2"/>
        <v>160000</v>
      </c>
      <c r="Y11" s="279"/>
    </row>
    <row r="12" spans="1:26" ht="12.75" customHeight="1">
      <c r="A12" s="67"/>
      <c r="B12" s="68"/>
      <c r="C12" s="68"/>
      <c r="D12" s="61"/>
      <c r="E12" s="69" t="s">
        <v>5</v>
      </c>
      <c r="F12" s="61"/>
      <c r="G12" s="70"/>
      <c r="H12" s="70"/>
      <c r="I12" s="70"/>
      <c r="J12" s="31"/>
      <c r="K12" s="70"/>
      <c r="L12" s="169"/>
      <c r="M12" s="217"/>
      <c r="N12" s="218"/>
      <c r="O12" s="217"/>
      <c r="P12" s="47"/>
      <c r="Q12" s="48">
        <f t="shared" ref="P12:Q17" si="3">K12-H12</f>
        <v>0</v>
      </c>
      <c r="R12" s="47"/>
      <c r="S12" s="31"/>
      <c r="T12" s="70"/>
      <c r="U12" s="31"/>
      <c r="V12" s="31"/>
      <c r="W12" s="70"/>
      <c r="X12" s="31"/>
      <c r="Y12" s="279"/>
    </row>
    <row r="13" spans="1:26" s="43" customFormat="1" ht="50.25" customHeight="1">
      <c r="A13" s="63" t="s">
        <v>190</v>
      </c>
      <c r="B13" s="42" t="s">
        <v>187</v>
      </c>
      <c r="C13" s="42" t="s">
        <v>191</v>
      </c>
      <c r="D13" s="45" t="s">
        <v>188</v>
      </c>
      <c r="E13" s="21" t="s">
        <v>192</v>
      </c>
      <c r="F13" s="71"/>
      <c r="G13" s="72">
        <f>H13+I13</f>
        <v>679214.8</v>
      </c>
      <c r="H13" s="72">
        <f>H15</f>
        <v>654824.60000000009</v>
      </c>
      <c r="I13" s="72">
        <f>I15</f>
        <v>24390.2</v>
      </c>
      <c r="J13" s="72">
        <f>K13+L13</f>
        <v>764868.5</v>
      </c>
      <c r="K13" s="72">
        <f>K15+K85</f>
        <v>736841.5</v>
      </c>
      <c r="L13" s="170">
        <f>L15</f>
        <v>28027</v>
      </c>
      <c r="M13" s="212">
        <f>N13+O13</f>
        <v>741717.6</v>
      </c>
      <c r="N13" s="212">
        <f>N15+N85</f>
        <v>726217.6</v>
      </c>
      <c r="O13" s="212">
        <f>O15</f>
        <v>15500</v>
      </c>
      <c r="P13" s="48">
        <f>Q13+R13</f>
        <v>69489.899999999907</v>
      </c>
      <c r="Q13" s="48">
        <f t="shared" si="3"/>
        <v>82016.899999999907</v>
      </c>
      <c r="R13" s="64">
        <f>O13-L13</f>
        <v>-12527</v>
      </c>
      <c r="S13" s="72">
        <f>T13+U13</f>
        <v>894133.8</v>
      </c>
      <c r="T13" s="72">
        <f>T15+T85</f>
        <v>734133.8</v>
      </c>
      <c r="U13" s="72">
        <f>U15</f>
        <v>160000</v>
      </c>
      <c r="V13" s="72">
        <f>W13+X13</f>
        <v>904591.49999999988</v>
      </c>
      <c r="W13" s="72">
        <f>W15+W85</f>
        <v>744591.49999999988</v>
      </c>
      <c r="X13" s="72">
        <f>X15</f>
        <v>160000</v>
      </c>
      <c r="Y13" s="279"/>
    </row>
    <row r="14" spans="1:26" ht="12.75" customHeight="1">
      <c r="A14" s="67"/>
      <c r="B14" s="68"/>
      <c r="C14" s="68"/>
      <c r="D14" s="61"/>
      <c r="E14" s="69" t="s">
        <v>193</v>
      </c>
      <c r="F14" s="61"/>
      <c r="G14" s="70"/>
      <c r="H14" s="70"/>
      <c r="I14" s="70"/>
      <c r="J14" s="31"/>
      <c r="K14" s="70"/>
      <c r="L14" s="169"/>
      <c r="M14" s="219"/>
      <c r="N14" s="218"/>
      <c r="O14" s="217"/>
      <c r="P14" s="47"/>
      <c r="Q14" s="48">
        <f t="shared" si="3"/>
        <v>0</v>
      </c>
      <c r="R14" s="47"/>
      <c r="S14" s="47"/>
      <c r="T14" s="70"/>
      <c r="U14" s="31"/>
      <c r="V14" s="47"/>
      <c r="W14" s="70"/>
      <c r="X14" s="31"/>
      <c r="Y14" s="280"/>
    </row>
    <row r="15" spans="1:26" s="43" customFormat="1" ht="30" customHeight="1">
      <c r="A15" s="63" t="s">
        <v>194</v>
      </c>
      <c r="B15" s="42" t="s">
        <v>187</v>
      </c>
      <c r="C15" s="42" t="s">
        <v>191</v>
      </c>
      <c r="D15" s="45" t="s">
        <v>191</v>
      </c>
      <c r="E15" s="46" t="s">
        <v>195</v>
      </c>
      <c r="F15" s="45"/>
      <c r="G15" s="72">
        <f>H15+I15</f>
        <v>679214.8</v>
      </c>
      <c r="H15" s="47">
        <f>H17</f>
        <v>654824.60000000009</v>
      </c>
      <c r="I15" s="47">
        <f>I17</f>
        <v>24390.2</v>
      </c>
      <c r="J15" s="47">
        <f>J17+J85</f>
        <v>764868.5</v>
      </c>
      <c r="K15" s="47">
        <f>K18+K19+K20+K21+K22+K23+K24+K25+K26+K27+K28+K29+K30+K31+K32+K33+K34+K35+K36+K37+K38+K39+K40+K41+K42+K43+K44+K46+K47+K48+K49+K50+K51</f>
        <v>728041.5</v>
      </c>
      <c r="L15" s="171">
        <f>L52+L54+L55+L56+L57+L58+L59+L53</f>
        <v>28027</v>
      </c>
      <c r="M15" s="219">
        <f>N15+O15</f>
        <v>728717.6</v>
      </c>
      <c r="N15" s="219">
        <f>N17</f>
        <v>713217.6</v>
      </c>
      <c r="O15" s="219">
        <f>O52+O54+O55+O56+O57+O58+O59+O53</f>
        <v>15500</v>
      </c>
      <c r="P15" s="47"/>
      <c r="Q15" s="48">
        <f>Q17+Q18+Q19+Q20+Q21+Q22+Q24+Q25+Q26+Q27+Q28+Q29+Q30+Q31+Q32+Q33+Q34+Q35+Q36+Q37+Q38+Q39+Q40+Q41+Q42+Q43+Q44+Q46+Q47+Q48+Q49+Q50+Q51</f>
        <v>58420.099999999933</v>
      </c>
      <c r="R15" s="47">
        <f>R52+R54+R55+R56+R57+R58+R59+R53</f>
        <v>-8727</v>
      </c>
      <c r="S15" s="47">
        <f>T15+U15</f>
        <v>881133.8</v>
      </c>
      <c r="T15" s="47">
        <f>T17</f>
        <v>721133.8</v>
      </c>
      <c r="U15" s="47">
        <f>U52+U54+U55+U56+U57+U58+U59+U53</f>
        <v>160000</v>
      </c>
      <c r="V15" s="47">
        <f>W15+X15</f>
        <v>891591.49999999988</v>
      </c>
      <c r="W15" s="47">
        <f>W17</f>
        <v>731591.49999999988</v>
      </c>
      <c r="X15" s="47">
        <f>X52+X54+X55+X56+X57+X58+X59+X53</f>
        <v>160000</v>
      </c>
      <c r="Y15" s="156"/>
    </row>
    <row r="16" spans="1:26" ht="12.75" customHeight="1">
      <c r="A16" s="67"/>
      <c r="B16" s="68"/>
      <c r="C16" s="68"/>
      <c r="D16" s="61"/>
      <c r="E16" s="69" t="s">
        <v>5</v>
      </c>
      <c r="F16" s="61"/>
      <c r="G16" s="70"/>
      <c r="H16" s="70"/>
      <c r="I16" s="70"/>
      <c r="J16" s="113"/>
      <c r="K16" s="70"/>
      <c r="L16" s="172"/>
      <c r="M16" s="219"/>
      <c r="N16" s="218"/>
      <c r="O16" s="217"/>
      <c r="P16" s="47"/>
      <c r="Q16" s="48">
        <f t="shared" si="3"/>
        <v>0</v>
      </c>
      <c r="R16" s="47"/>
      <c r="S16" s="47"/>
      <c r="T16" s="70"/>
      <c r="U16" s="31"/>
      <c r="V16" s="47"/>
      <c r="W16" s="70"/>
      <c r="X16" s="31"/>
      <c r="Y16" s="157"/>
    </row>
    <row r="17" spans="1:25" s="43" customFormat="1" ht="26.25" customHeight="1">
      <c r="A17" s="44"/>
      <c r="B17" s="25"/>
      <c r="C17" s="25"/>
      <c r="D17" s="45"/>
      <c r="E17" s="21" t="s">
        <v>494</v>
      </c>
      <c r="F17" s="20"/>
      <c r="G17" s="47">
        <f>G18+G19+G20+G21+G22+G23+G24+G25+G26+G27+G28+G29+G30+G31+G32+G33+G34+G35+G36+G37+G38+G39+G40+G41+G42+G43+G44+G46+G47+G48+G49+G50+G51+G52+G53+G54+G55+G56+G57+G59</f>
        <v>677244.80000000016</v>
      </c>
      <c r="H17" s="47">
        <f>H18+H19+H20+H21+H22+H23+H24+H25+H26+H27+H28+H29+H30+H31+H32+H33+H34+H35+H36+H37+H38+H39+H40+H41+H42+H43+H44+H46+H47+H48+H49+H50+H51</f>
        <v>654824.60000000009</v>
      </c>
      <c r="I17" s="47">
        <f>I52+I53+I54+I55+I56+I57+I58+I59</f>
        <v>24390.2</v>
      </c>
      <c r="J17" s="47">
        <f>J18+J19+J20+J21+J22+J23+J24+J25+J26+J27+J28+J29+J30+J31+J32+J33+J34+J35+J36+J37+J38+J39+J40+J41+J42+J43+J44+J46+J47+J48+J49+J50+J51+J52+J53+J54+J55+J56+J57+J59</f>
        <v>756068.5</v>
      </c>
      <c r="K17" s="47">
        <f>K18+K19+K20+K21+K22+K23+K24+K25+K26+K27+K28+K29+K30+K31+K32+K33+K34+K35+K36+K37+K38+K39+K40+K41+K42+K43+K44+K46+K47+K48+K49+K50+K51</f>
        <v>728041.5</v>
      </c>
      <c r="L17" s="47">
        <f>L52+L53+L54+L55+L56+L57+L58+L59</f>
        <v>28027</v>
      </c>
      <c r="M17" s="219">
        <f>M18+M19+M20+M21+M22+M23+M24+M25+M26+M27+M28+M29+M30+M31+M32+M33+M34+M35+M36+M37+M38+M39+M40+M41+M42+M43+M44+M46+M47+M48+M49+M50+M51+M52+M53+M54+M55+M56+M57+M59</f>
        <v>728717.6</v>
      </c>
      <c r="N17" s="219">
        <f>N18+N19+N20+N21+N22+N23+N24+N25+N26+N27+N28+N29+N30+N31+N32+N33+N34+N35+N36+N37+N38+N39+N40+N41+N42+N43+N44+N46+N47+N48+N49+N50+N51</f>
        <v>713217.6</v>
      </c>
      <c r="O17" s="219">
        <f>O52+O53+O54+O55+O56+O57+O58+O59</f>
        <v>15500</v>
      </c>
      <c r="P17" s="48">
        <f t="shared" si="3"/>
        <v>78823.699999999837</v>
      </c>
      <c r="Q17" s="48">
        <f t="shared" si="3"/>
        <v>73216.899999999907</v>
      </c>
      <c r="R17" s="47"/>
      <c r="S17" s="47">
        <f>S18+S19+S20+S21+S22+S23+S24+S25+S26+S27+S28+S29+S30+S31+S32+S33+S34+S35+S36+S37+S38+S39+S40+S41+S42+S43+S44+S46+S47+S48+S49+S50+S51+S52+S53+S54+S55+S56+S57+S59</f>
        <v>881133.8</v>
      </c>
      <c r="T17" s="47">
        <f>T18+T19+T20+T21+T22+T23+T24+T25+T26+T27+T28+T29+T30+T31+T32+T33+T34+T35+T36+T37+T38+T39+T40+T41+T42+T43+T44+T46+T47+T48+T49+T50+T51</f>
        <v>721133.8</v>
      </c>
      <c r="U17" s="47">
        <f>U52+U53+U54+U55+U56+U57+U58+U59</f>
        <v>160000</v>
      </c>
      <c r="V17" s="47">
        <f>V18+V19+V20+V21+V22+V23+V24+V25+V26+V27+V28+V29+V30+V31+V32+V33+V34+V35+V36+V37+V38+V39+V40+V41+V42+V43+V44+V46+V47+V48+V49+V50+V51+V52+V53+V54+V55+V56+V57+V59</f>
        <v>891591.49999999988</v>
      </c>
      <c r="W17" s="47">
        <f>W18+W19+W20+W21+W22+W23+W24+W25+W26+W27+W28+W29+W30+W31+W32+W33+W34+W35+W36+W37+W38+W39+W40+W41+W42+W43+W44+W46+W47+W48+W49+W50+W51</f>
        <v>731591.49999999988</v>
      </c>
      <c r="X17" s="47">
        <f>X52+X53+X54+X55+X56+X57+X58+X59</f>
        <v>160000</v>
      </c>
      <c r="Y17" s="161"/>
    </row>
    <row r="18" spans="1:25" ht="21" customHeight="1">
      <c r="A18" s="67"/>
      <c r="B18" s="68"/>
      <c r="C18" s="68"/>
      <c r="D18" s="61"/>
      <c r="E18" s="69" t="s">
        <v>366</v>
      </c>
      <c r="F18" s="61" t="s">
        <v>365</v>
      </c>
      <c r="G18" s="23">
        <f>H18</f>
        <v>444100.3</v>
      </c>
      <c r="H18" s="23">
        <v>444100.3</v>
      </c>
      <c r="I18" s="24" t="s">
        <v>364</v>
      </c>
      <c r="J18" s="23">
        <f>K18</f>
        <v>481465.5</v>
      </c>
      <c r="K18" s="23">
        <v>481465.5</v>
      </c>
      <c r="L18" s="173"/>
      <c r="M18" s="219">
        <f>N18</f>
        <v>479819.9</v>
      </c>
      <c r="N18" s="221">
        <v>479819.9</v>
      </c>
      <c r="O18" s="219"/>
      <c r="P18" s="47">
        <f t="shared" ref="P18:P44" si="4">Q18</f>
        <v>-1645.5999999999767</v>
      </c>
      <c r="Q18" s="48">
        <f>N18-K18</f>
        <v>-1645.5999999999767</v>
      </c>
      <c r="R18" s="47"/>
      <c r="S18" s="47">
        <f>T18</f>
        <v>485000</v>
      </c>
      <c r="T18" s="23">
        <v>485000</v>
      </c>
      <c r="U18" s="47"/>
      <c r="V18" s="47">
        <f>W18</f>
        <v>490500</v>
      </c>
      <c r="W18" s="23">
        <v>490500</v>
      </c>
      <c r="X18" s="47"/>
      <c r="Y18" s="278" t="s">
        <v>670</v>
      </c>
    </row>
    <row r="19" spans="1:25" ht="27" customHeight="1">
      <c r="A19" s="67"/>
      <c r="B19" s="68"/>
      <c r="C19" s="68"/>
      <c r="D19" s="61"/>
      <c r="E19" s="69" t="s">
        <v>368</v>
      </c>
      <c r="F19" s="61" t="s">
        <v>367</v>
      </c>
      <c r="G19" s="23">
        <f t="shared" ref="G19:G51" si="5">H19</f>
        <v>34234.9</v>
      </c>
      <c r="H19" s="23">
        <v>34234.9</v>
      </c>
      <c r="I19" s="24" t="s">
        <v>364</v>
      </c>
      <c r="J19" s="23">
        <f t="shared" ref="J19:J51" si="6">K19</f>
        <v>36000</v>
      </c>
      <c r="K19" s="23">
        <v>36000</v>
      </c>
      <c r="L19" s="173"/>
      <c r="M19" s="219">
        <f>N19</f>
        <v>39000</v>
      </c>
      <c r="N19" s="221">
        <v>39000</v>
      </c>
      <c r="O19" s="219"/>
      <c r="P19" s="47">
        <f t="shared" si="4"/>
        <v>3000</v>
      </c>
      <c r="Q19" s="48">
        <f t="shared" ref="Q19:Q75" si="7">N19-K19</f>
        <v>3000</v>
      </c>
      <c r="R19" s="47"/>
      <c r="S19" s="47">
        <f>T19</f>
        <v>39500</v>
      </c>
      <c r="T19" s="23">
        <v>39500</v>
      </c>
      <c r="U19" s="47"/>
      <c r="V19" s="47">
        <f>W19</f>
        <v>41500</v>
      </c>
      <c r="W19" s="23">
        <v>41500</v>
      </c>
      <c r="X19" s="47"/>
      <c r="Y19" s="280"/>
    </row>
    <row r="20" spans="1:25" ht="27" customHeight="1">
      <c r="A20" s="67"/>
      <c r="B20" s="68"/>
      <c r="C20" s="68"/>
      <c r="D20" s="61"/>
      <c r="E20" s="69" t="s">
        <v>631</v>
      </c>
      <c r="F20" s="61">
        <v>4211</v>
      </c>
      <c r="G20" s="23">
        <f t="shared" si="5"/>
        <v>433.7</v>
      </c>
      <c r="H20" s="23">
        <v>433.7</v>
      </c>
      <c r="I20" s="24" t="s">
        <v>364</v>
      </c>
      <c r="J20" s="23">
        <f t="shared" si="6"/>
        <v>690</v>
      </c>
      <c r="K20" s="23">
        <v>690</v>
      </c>
      <c r="L20" s="173"/>
      <c r="M20" s="219">
        <f t="shared" ref="M20:M67" si="8">N20</f>
        <v>690</v>
      </c>
      <c r="N20" s="221">
        <v>690</v>
      </c>
      <c r="O20" s="219"/>
      <c r="P20" s="47">
        <f t="shared" si="4"/>
        <v>0</v>
      </c>
      <c r="Q20" s="48">
        <f t="shared" si="7"/>
        <v>0</v>
      </c>
      <c r="R20" s="47"/>
      <c r="S20" s="47">
        <f t="shared" ref="S20:S51" si="9">T20</f>
        <v>700</v>
      </c>
      <c r="T20" s="23">
        <v>700</v>
      </c>
      <c r="U20" s="47"/>
      <c r="V20" s="47">
        <f t="shared" ref="V20:V51" si="10">W20</f>
        <v>710</v>
      </c>
      <c r="W20" s="23">
        <v>710</v>
      </c>
      <c r="X20" s="47"/>
      <c r="Y20" s="179"/>
    </row>
    <row r="21" spans="1:25" ht="21" customHeight="1">
      <c r="A21" s="67"/>
      <c r="B21" s="68"/>
      <c r="C21" s="68"/>
      <c r="D21" s="61"/>
      <c r="E21" s="69" t="s">
        <v>370</v>
      </c>
      <c r="F21" s="61" t="s">
        <v>369</v>
      </c>
      <c r="G21" s="23">
        <f t="shared" si="5"/>
        <v>4309</v>
      </c>
      <c r="H21" s="23">
        <v>4309</v>
      </c>
      <c r="I21" s="24" t="s">
        <v>364</v>
      </c>
      <c r="J21" s="23">
        <f t="shared" si="6"/>
        <v>5727</v>
      </c>
      <c r="K21" s="23">
        <v>5727</v>
      </c>
      <c r="L21" s="173"/>
      <c r="M21" s="219">
        <f t="shared" si="8"/>
        <v>5727</v>
      </c>
      <c r="N21" s="221">
        <v>5727</v>
      </c>
      <c r="O21" s="219"/>
      <c r="P21" s="47">
        <f t="shared" si="4"/>
        <v>0</v>
      </c>
      <c r="Q21" s="48">
        <f t="shared" si="7"/>
        <v>0</v>
      </c>
      <c r="R21" s="47"/>
      <c r="S21" s="47">
        <f t="shared" si="9"/>
        <v>5785</v>
      </c>
      <c r="T21" s="23">
        <v>5785</v>
      </c>
      <c r="U21" s="47"/>
      <c r="V21" s="47">
        <f t="shared" si="10"/>
        <v>5790</v>
      </c>
      <c r="W21" s="23">
        <v>5790</v>
      </c>
      <c r="X21" s="47"/>
      <c r="Y21" s="160"/>
    </row>
    <row r="22" spans="1:25" ht="21" customHeight="1">
      <c r="A22" s="67"/>
      <c r="B22" s="68"/>
      <c r="C22" s="68"/>
      <c r="D22" s="61"/>
      <c r="E22" s="69" t="s">
        <v>372</v>
      </c>
      <c r="F22" s="61" t="s">
        <v>371</v>
      </c>
      <c r="G22" s="23">
        <f t="shared" si="5"/>
        <v>0</v>
      </c>
      <c r="H22" s="23">
        <v>0</v>
      </c>
      <c r="I22" s="24" t="s">
        <v>364</v>
      </c>
      <c r="J22" s="23">
        <f t="shared" si="6"/>
        <v>0</v>
      </c>
      <c r="K22" s="23">
        <v>0</v>
      </c>
      <c r="L22" s="173"/>
      <c r="M22" s="219">
        <f t="shared" si="8"/>
        <v>0</v>
      </c>
      <c r="N22" s="221">
        <v>0</v>
      </c>
      <c r="O22" s="219"/>
      <c r="P22" s="47">
        <f t="shared" si="4"/>
        <v>0</v>
      </c>
      <c r="Q22" s="48">
        <f t="shared" si="7"/>
        <v>0</v>
      </c>
      <c r="R22" s="47"/>
      <c r="S22" s="47">
        <f t="shared" si="9"/>
        <v>0</v>
      </c>
      <c r="T22" s="23">
        <v>0</v>
      </c>
      <c r="U22" s="47"/>
      <c r="V22" s="47">
        <f t="shared" si="10"/>
        <v>0</v>
      </c>
      <c r="W22" s="23">
        <v>0</v>
      </c>
      <c r="X22" s="47"/>
      <c r="Y22" s="160"/>
    </row>
    <row r="23" spans="1:25" ht="21" customHeight="1">
      <c r="A23" s="67"/>
      <c r="B23" s="68"/>
      <c r="C23" s="68"/>
      <c r="D23" s="61"/>
      <c r="E23" s="69" t="s">
        <v>374</v>
      </c>
      <c r="F23" s="61" t="s">
        <v>373</v>
      </c>
      <c r="G23" s="23">
        <f t="shared" si="5"/>
        <v>6704.5</v>
      </c>
      <c r="H23" s="23">
        <v>6704.5</v>
      </c>
      <c r="I23" s="24" t="s">
        <v>364</v>
      </c>
      <c r="J23" s="23">
        <f t="shared" si="6"/>
        <v>6927.1</v>
      </c>
      <c r="K23" s="23">
        <v>6927.1</v>
      </c>
      <c r="L23" s="173"/>
      <c r="M23" s="219">
        <f t="shared" si="8"/>
        <v>6900</v>
      </c>
      <c r="N23" s="221">
        <v>6900</v>
      </c>
      <c r="O23" s="219"/>
      <c r="P23" s="47">
        <f t="shared" si="4"/>
        <v>-27.100000000000364</v>
      </c>
      <c r="Q23" s="48">
        <f t="shared" si="7"/>
        <v>-27.100000000000364</v>
      </c>
      <c r="R23" s="47"/>
      <c r="S23" s="47">
        <f t="shared" si="9"/>
        <v>6970</v>
      </c>
      <c r="T23" s="23">
        <v>6970</v>
      </c>
      <c r="U23" s="47"/>
      <c r="V23" s="47">
        <f t="shared" si="10"/>
        <v>7000</v>
      </c>
      <c r="W23" s="23">
        <v>7000</v>
      </c>
      <c r="X23" s="47"/>
      <c r="Y23" s="161" t="s">
        <v>672</v>
      </c>
    </row>
    <row r="24" spans="1:25" ht="21" customHeight="1">
      <c r="A24" s="67"/>
      <c r="B24" s="68"/>
      <c r="C24" s="68"/>
      <c r="D24" s="61"/>
      <c r="E24" s="69" t="s">
        <v>376</v>
      </c>
      <c r="F24" s="61" t="s">
        <v>375</v>
      </c>
      <c r="G24" s="23">
        <f t="shared" si="5"/>
        <v>922</v>
      </c>
      <c r="H24" s="23">
        <v>922</v>
      </c>
      <c r="I24" s="24"/>
      <c r="J24" s="23">
        <f t="shared" si="6"/>
        <v>1495</v>
      </c>
      <c r="K24" s="23">
        <v>1495</v>
      </c>
      <c r="L24" s="173"/>
      <c r="M24" s="219">
        <f t="shared" si="8"/>
        <v>500</v>
      </c>
      <c r="N24" s="221">
        <v>500</v>
      </c>
      <c r="O24" s="219"/>
      <c r="P24" s="47">
        <f t="shared" si="4"/>
        <v>-995</v>
      </c>
      <c r="Q24" s="48">
        <f t="shared" si="7"/>
        <v>-995</v>
      </c>
      <c r="R24" s="47"/>
      <c r="S24" s="47">
        <f t="shared" si="9"/>
        <v>500</v>
      </c>
      <c r="T24" s="23">
        <v>500</v>
      </c>
      <c r="U24" s="47"/>
      <c r="V24" s="47">
        <f t="shared" si="10"/>
        <v>560</v>
      </c>
      <c r="W24" s="23">
        <v>560</v>
      </c>
      <c r="X24" s="47"/>
      <c r="Y24" s="161" t="s">
        <v>772</v>
      </c>
    </row>
    <row r="25" spans="1:25" ht="21" customHeight="1">
      <c r="A25" s="67"/>
      <c r="B25" s="68"/>
      <c r="C25" s="68"/>
      <c r="D25" s="61"/>
      <c r="E25" s="69" t="s">
        <v>378</v>
      </c>
      <c r="F25" s="61" t="s">
        <v>377</v>
      </c>
      <c r="G25" s="23">
        <f t="shared" si="5"/>
        <v>952</v>
      </c>
      <c r="H25" s="23">
        <v>952</v>
      </c>
      <c r="I25" s="24" t="s">
        <v>364</v>
      </c>
      <c r="J25" s="23">
        <f t="shared" si="6"/>
        <v>2447.8000000000002</v>
      </c>
      <c r="K25" s="23">
        <v>2447.8000000000002</v>
      </c>
      <c r="L25" s="173"/>
      <c r="M25" s="219">
        <f t="shared" si="8"/>
        <v>1000</v>
      </c>
      <c r="N25" s="221">
        <v>1000</v>
      </c>
      <c r="O25" s="219"/>
      <c r="P25" s="47">
        <f t="shared" si="4"/>
        <v>-1447.8000000000002</v>
      </c>
      <c r="Q25" s="48">
        <f t="shared" si="7"/>
        <v>-1447.8000000000002</v>
      </c>
      <c r="R25" s="47"/>
      <c r="S25" s="47">
        <f t="shared" si="9"/>
        <v>1000</v>
      </c>
      <c r="T25" s="23">
        <v>1000</v>
      </c>
      <c r="U25" s="47"/>
      <c r="V25" s="47">
        <f t="shared" si="10"/>
        <v>1100</v>
      </c>
      <c r="W25" s="23">
        <v>1100</v>
      </c>
      <c r="X25" s="47"/>
      <c r="Y25" s="179" t="s">
        <v>674</v>
      </c>
    </row>
    <row r="26" spans="1:25" ht="21" customHeight="1">
      <c r="A26" s="67"/>
      <c r="B26" s="68"/>
      <c r="C26" s="68"/>
      <c r="D26" s="61"/>
      <c r="E26" s="69" t="s">
        <v>380</v>
      </c>
      <c r="F26" s="61" t="s">
        <v>379</v>
      </c>
      <c r="G26" s="23">
        <f t="shared" si="5"/>
        <v>1069</v>
      </c>
      <c r="H26" s="23">
        <v>1069</v>
      </c>
      <c r="I26" s="24" t="s">
        <v>364</v>
      </c>
      <c r="J26" s="23">
        <f t="shared" si="6"/>
        <v>1380</v>
      </c>
      <c r="K26" s="23">
        <v>1380</v>
      </c>
      <c r="L26" s="173"/>
      <c r="M26" s="219">
        <f t="shared" si="8"/>
        <v>1380</v>
      </c>
      <c r="N26" s="221">
        <v>1380</v>
      </c>
      <c r="O26" s="219"/>
      <c r="P26" s="47">
        <f t="shared" si="4"/>
        <v>0</v>
      </c>
      <c r="Q26" s="48">
        <f t="shared" si="7"/>
        <v>0</v>
      </c>
      <c r="R26" s="47"/>
      <c r="S26" s="47">
        <f t="shared" si="9"/>
        <v>1393.8</v>
      </c>
      <c r="T26" s="23">
        <v>1393.8</v>
      </c>
      <c r="U26" s="47"/>
      <c r="V26" s="47">
        <f t="shared" si="10"/>
        <v>1400</v>
      </c>
      <c r="W26" s="23">
        <v>1400</v>
      </c>
      <c r="X26" s="47"/>
      <c r="Y26" s="315"/>
    </row>
    <row r="27" spans="1:25" ht="21" customHeight="1">
      <c r="A27" s="67"/>
      <c r="B27" s="68"/>
      <c r="C27" s="68"/>
      <c r="D27" s="61"/>
      <c r="E27" s="69" t="s">
        <v>382</v>
      </c>
      <c r="F27" s="61" t="s">
        <v>381</v>
      </c>
      <c r="G27" s="23">
        <f t="shared" si="5"/>
        <v>928.9</v>
      </c>
      <c r="H27" s="23">
        <v>928.9</v>
      </c>
      <c r="I27" s="24" t="s">
        <v>364</v>
      </c>
      <c r="J27" s="23">
        <f t="shared" si="6"/>
        <v>1150</v>
      </c>
      <c r="K27" s="23">
        <v>1150</v>
      </c>
      <c r="L27" s="173"/>
      <c r="M27" s="219">
        <f t="shared" si="8"/>
        <v>1150</v>
      </c>
      <c r="N27" s="221">
        <v>1150</v>
      </c>
      <c r="O27" s="219"/>
      <c r="P27" s="47">
        <f t="shared" si="4"/>
        <v>0</v>
      </c>
      <c r="Q27" s="48">
        <f t="shared" si="7"/>
        <v>0</v>
      </c>
      <c r="R27" s="47"/>
      <c r="S27" s="47">
        <f t="shared" si="9"/>
        <v>1161.5</v>
      </c>
      <c r="T27" s="23">
        <v>1161.5</v>
      </c>
      <c r="U27" s="47"/>
      <c r="V27" s="47">
        <f t="shared" si="10"/>
        <v>1200</v>
      </c>
      <c r="W27" s="23">
        <v>1200</v>
      </c>
      <c r="X27" s="47"/>
      <c r="Y27" s="316"/>
    </row>
    <row r="28" spans="1:25" ht="21" customHeight="1">
      <c r="A28" s="67"/>
      <c r="B28" s="68"/>
      <c r="C28" s="68"/>
      <c r="D28" s="61"/>
      <c r="E28" s="69" t="s">
        <v>384</v>
      </c>
      <c r="F28" s="61" t="s">
        <v>383</v>
      </c>
      <c r="G28" s="23">
        <f t="shared" si="5"/>
        <v>0</v>
      </c>
      <c r="H28" s="23">
        <v>0</v>
      </c>
      <c r="I28" s="24" t="s">
        <v>364</v>
      </c>
      <c r="J28" s="23">
        <f t="shared" si="6"/>
        <v>0</v>
      </c>
      <c r="K28" s="23">
        <f>H28*1.1</f>
        <v>0</v>
      </c>
      <c r="L28" s="173"/>
      <c r="M28" s="219">
        <f t="shared" si="8"/>
        <v>0</v>
      </c>
      <c r="N28" s="221">
        <v>0</v>
      </c>
      <c r="O28" s="219"/>
      <c r="P28" s="47">
        <f t="shared" si="4"/>
        <v>0</v>
      </c>
      <c r="Q28" s="48">
        <f t="shared" si="7"/>
        <v>0</v>
      </c>
      <c r="R28" s="47"/>
      <c r="S28" s="47">
        <f t="shared" si="9"/>
        <v>0</v>
      </c>
      <c r="T28" s="23">
        <v>0</v>
      </c>
      <c r="U28" s="47"/>
      <c r="V28" s="47">
        <f t="shared" si="10"/>
        <v>0</v>
      </c>
      <c r="W28" s="23">
        <v>0</v>
      </c>
      <c r="X28" s="47"/>
      <c r="Y28" s="180"/>
    </row>
    <row r="29" spans="1:25" ht="21" customHeight="1">
      <c r="A29" s="67"/>
      <c r="B29" s="68"/>
      <c r="C29" s="68"/>
      <c r="D29" s="61"/>
      <c r="E29" s="69" t="s">
        <v>386</v>
      </c>
      <c r="F29" s="61" t="s">
        <v>385</v>
      </c>
      <c r="G29" s="23">
        <f t="shared" si="5"/>
        <v>3564</v>
      </c>
      <c r="H29" s="23">
        <v>3564</v>
      </c>
      <c r="I29" s="24" t="s">
        <v>364</v>
      </c>
      <c r="J29" s="23">
        <f t="shared" si="6"/>
        <v>5290</v>
      </c>
      <c r="K29" s="23">
        <v>5290</v>
      </c>
      <c r="L29" s="173"/>
      <c r="M29" s="219">
        <f t="shared" si="8"/>
        <v>5300</v>
      </c>
      <c r="N29" s="221">
        <v>5300</v>
      </c>
      <c r="O29" s="219"/>
      <c r="P29" s="47">
        <f t="shared" si="4"/>
        <v>10</v>
      </c>
      <c r="Q29" s="48">
        <f t="shared" si="7"/>
        <v>10</v>
      </c>
      <c r="R29" s="47"/>
      <c r="S29" s="47">
        <f t="shared" si="9"/>
        <v>5853</v>
      </c>
      <c r="T29" s="23">
        <v>5853</v>
      </c>
      <c r="U29" s="47"/>
      <c r="V29" s="47">
        <f t="shared" si="10"/>
        <v>6778.2</v>
      </c>
      <c r="W29" s="23">
        <v>6778.2</v>
      </c>
      <c r="X29" s="47"/>
      <c r="Y29" s="181"/>
    </row>
    <row r="30" spans="1:25" ht="30" customHeight="1">
      <c r="A30" s="67"/>
      <c r="B30" s="68"/>
      <c r="C30" s="68"/>
      <c r="D30" s="61"/>
      <c r="E30" s="69" t="s">
        <v>388</v>
      </c>
      <c r="F30" s="61" t="s">
        <v>387</v>
      </c>
      <c r="G30" s="23">
        <f t="shared" si="5"/>
        <v>0</v>
      </c>
      <c r="H30" s="23">
        <v>0</v>
      </c>
      <c r="I30" s="24" t="s">
        <v>364</v>
      </c>
      <c r="J30" s="23">
        <f t="shared" si="6"/>
        <v>0</v>
      </c>
      <c r="K30" s="23">
        <f>H30*1.1</f>
        <v>0</v>
      </c>
      <c r="L30" s="173"/>
      <c r="M30" s="219">
        <f t="shared" si="8"/>
        <v>0</v>
      </c>
      <c r="N30" s="221">
        <v>0</v>
      </c>
      <c r="O30" s="219"/>
      <c r="P30" s="47">
        <f t="shared" si="4"/>
        <v>0</v>
      </c>
      <c r="Q30" s="48">
        <f t="shared" si="7"/>
        <v>0</v>
      </c>
      <c r="R30" s="47"/>
      <c r="S30" s="47">
        <f t="shared" si="9"/>
        <v>0</v>
      </c>
      <c r="T30" s="23">
        <v>0</v>
      </c>
      <c r="U30" s="47">
        <f t="shared" ref="U30:U45" si="11">T30*1.011</f>
        <v>0</v>
      </c>
      <c r="V30" s="47">
        <f t="shared" si="10"/>
        <v>0</v>
      </c>
      <c r="W30" s="23">
        <v>0</v>
      </c>
      <c r="X30" s="47"/>
      <c r="Y30" s="180"/>
    </row>
    <row r="31" spans="1:25" ht="21" customHeight="1">
      <c r="A31" s="67"/>
      <c r="B31" s="68"/>
      <c r="C31" s="68"/>
      <c r="D31" s="61"/>
      <c r="E31" s="69" t="s">
        <v>390</v>
      </c>
      <c r="F31" s="61" t="s">
        <v>389</v>
      </c>
      <c r="G31" s="23">
        <f t="shared" si="5"/>
        <v>2573.6</v>
      </c>
      <c r="H31" s="23">
        <v>2573.6</v>
      </c>
      <c r="I31" s="24" t="s">
        <v>364</v>
      </c>
      <c r="J31" s="23">
        <f t="shared" si="6"/>
        <v>1965</v>
      </c>
      <c r="K31" s="23">
        <v>1965</v>
      </c>
      <c r="L31" s="173"/>
      <c r="M31" s="219">
        <f t="shared" si="8"/>
        <v>2500</v>
      </c>
      <c r="N31" s="221">
        <v>2500</v>
      </c>
      <c r="O31" s="219"/>
      <c r="P31" s="47">
        <f t="shared" si="4"/>
        <v>535</v>
      </c>
      <c r="Q31" s="48">
        <f t="shared" si="7"/>
        <v>535</v>
      </c>
      <c r="R31" s="47"/>
      <c r="S31" s="47">
        <f t="shared" si="9"/>
        <v>2525</v>
      </c>
      <c r="T31" s="23">
        <v>2525</v>
      </c>
      <c r="U31" s="47"/>
      <c r="V31" s="47">
        <f t="shared" si="10"/>
        <v>2552.8000000000002</v>
      </c>
      <c r="W31" s="23">
        <v>2552.8000000000002</v>
      </c>
      <c r="X31" s="47"/>
      <c r="Y31" s="318" t="s">
        <v>776</v>
      </c>
    </row>
    <row r="32" spans="1:25" ht="21" customHeight="1">
      <c r="A32" s="67"/>
      <c r="B32" s="68"/>
      <c r="C32" s="68"/>
      <c r="D32" s="61"/>
      <c r="E32" s="69" t="s">
        <v>392</v>
      </c>
      <c r="F32" s="61" t="s">
        <v>391</v>
      </c>
      <c r="G32" s="23">
        <f t="shared" si="5"/>
        <v>1920</v>
      </c>
      <c r="H32" s="23">
        <v>1920</v>
      </c>
      <c r="I32" s="24" t="s">
        <v>364</v>
      </c>
      <c r="J32" s="23">
        <f t="shared" si="6"/>
        <v>1150</v>
      </c>
      <c r="K32" s="23">
        <v>1150</v>
      </c>
      <c r="L32" s="173"/>
      <c r="M32" s="219">
        <f t="shared" si="8"/>
        <v>2000</v>
      </c>
      <c r="N32" s="221">
        <v>2000</v>
      </c>
      <c r="O32" s="219"/>
      <c r="P32" s="47">
        <f t="shared" si="4"/>
        <v>850</v>
      </c>
      <c r="Q32" s="48">
        <f t="shared" si="7"/>
        <v>850</v>
      </c>
      <c r="R32" s="47"/>
      <c r="S32" s="47">
        <f t="shared" si="9"/>
        <v>2020</v>
      </c>
      <c r="T32" s="23">
        <v>2020</v>
      </c>
      <c r="U32" s="47"/>
      <c r="V32" s="47">
        <f t="shared" si="10"/>
        <v>2042.2</v>
      </c>
      <c r="W32" s="23">
        <v>2042.2</v>
      </c>
      <c r="X32" s="47"/>
      <c r="Y32" s="319"/>
    </row>
    <row r="33" spans="1:25" ht="21" customHeight="1">
      <c r="A33" s="67"/>
      <c r="B33" s="68"/>
      <c r="C33" s="68"/>
      <c r="D33" s="61"/>
      <c r="E33" s="69" t="s">
        <v>394</v>
      </c>
      <c r="F33" s="61" t="s">
        <v>393</v>
      </c>
      <c r="G33" s="23">
        <f t="shared" si="5"/>
        <v>6815.6</v>
      </c>
      <c r="H33" s="23">
        <v>6815.6</v>
      </c>
      <c r="I33" s="24" t="s">
        <v>364</v>
      </c>
      <c r="J33" s="23">
        <f t="shared" si="6"/>
        <v>10548</v>
      </c>
      <c r="K33" s="23">
        <v>10548</v>
      </c>
      <c r="L33" s="173"/>
      <c r="M33" s="219">
        <f t="shared" si="8"/>
        <v>11000</v>
      </c>
      <c r="N33" s="221">
        <v>11000</v>
      </c>
      <c r="O33" s="219"/>
      <c r="P33" s="47">
        <f t="shared" si="4"/>
        <v>452</v>
      </c>
      <c r="Q33" s="48">
        <f t="shared" si="7"/>
        <v>452</v>
      </c>
      <c r="R33" s="47"/>
      <c r="S33" s="47">
        <f t="shared" si="9"/>
        <v>11100</v>
      </c>
      <c r="T33" s="23">
        <v>11100</v>
      </c>
      <c r="U33" s="47"/>
      <c r="V33" s="47">
        <f t="shared" si="10"/>
        <v>11222</v>
      </c>
      <c r="W33" s="23">
        <v>11222</v>
      </c>
      <c r="X33" s="47"/>
      <c r="Y33" s="313" t="s">
        <v>675</v>
      </c>
    </row>
    <row r="34" spans="1:25" ht="21" customHeight="1">
      <c r="A34" s="67"/>
      <c r="B34" s="68"/>
      <c r="C34" s="68"/>
      <c r="D34" s="61"/>
      <c r="E34" s="69" t="s">
        <v>395</v>
      </c>
      <c r="F34" s="61" t="s">
        <v>396</v>
      </c>
      <c r="G34" s="23">
        <f t="shared" si="5"/>
        <v>17874.8</v>
      </c>
      <c r="H34" s="23">
        <v>17874.8</v>
      </c>
      <c r="I34" s="24" t="s">
        <v>364</v>
      </c>
      <c r="J34" s="23">
        <f t="shared" si="6"/>
        <v>17358.5</v>
      </c>
      <c r="K34" s="23">
        <v>17358.5</v>
      </c>
      <c r="L34" s="173"/>
      <c r="M34" s="219">
        <f t="shared" si="8"/>
        <v>18000</v>
      </c>
      <c r="N34" s="221">
        <v>18000</v>
      </c>
      <c r="O34" s="219"/>
      <c r="P34" s="47">
        <f t="shared" si="4"/>
        <v>641.5</v>
      </c>
      <c r="Q34" s="48">
        <f t="shared" si="7"/>
        <v>641.5</v>
      </c>
      <c r="R34" s="47"/>
      <c r="S34" s="47">
        <f t="shared" si="9"/>
        <v>18180</v>
      </c>
      <c r="T34" s="23">
        <v>18180</v>
      </c>
      <c r="U34" s="47"/>
      <c r="V34" s="47">
        <f t="shared" si="10"/>
        <v>18380</v>
      </c>
      <c r="W34" s="23">
        <v>18380</v>
      </c>
      <c r="X34" s="47"/>
      <c r="Y34" s="314"/>
    </row>
    <row r="35" spans="1:25" ht="21" customHeight="1">
      <c r="A35" s="67"/>
      <c r="B35" s="68"/>
      <c r="C35" s="68"/>
      <c r="D35" s="61"/>
      <c r="E35" s="69" t="s">
        <v>398</v>
      </c>
      <c r="F35" s="61" t="s">
        <v>397</v>
      </c>
      <c r="G35" s="23">
        <f t="shared" si="5"/>
        <v>3989.1</v>
      </c>
      <c r="H35" s="23">
        <v>3989.1</v>
      </c>
      <c r="I35" s="24" t="s">
        <v>364</v>
      </c>
      <c r="J35" s="23">
        <f t="shared" si="6"/>
        <v>5750</v>
      </c>
      <c r="K35" s="23">
        <v>5750</v>
      </c>
      <c r="L35" s="173"/>
      <c r="M35" s="219">
        <f t="shared" si="8"/>
        <v>5750</v>
      </c>
      <c r="N35" s="221">
        <v>5750</v>
      </c>
      <c r="O35" s="219"/>
      <c r="P35" s="47">
        <f t="shared" si="4"/>
        <v>0</v>
      </c>
      <c r="Q35" s="48">
        <f t="shared" si="7"/>
        <v>0</v>
      </c>
      <c r="R35" s="47"/>
      <c r="S35" s="47">
        <f t="shared" si="9"/>
        <v>5807</v>
      </c>
      <c r="T35" s="23">
        <v>5807</v>
      </c>
      <c r="U35" s="47"/>
      <c r="V35" s="47">
        <f t="shared" si="10"/>
        <v>5870</v>
      </c>
      <c r="W35" s="23">
        <v>5870</v>
      </c>
      <c r="X35" s="47"/>
      <c r="Y35" s="183"/>
    </row>
    <row r="36" spans="1:25" ht="34.5" customHeight="1">
      <c r="A36" s="67"/>
      <c r="B36" s="68"/>
      <c r="C36" s="68"/>
      <c r="D36" s="61"/>
      <c r="E36" s="69" t="s">
        <v>402</v>
      </c>
      <c r="F36" s="61" t="s">
        <v>401</v>
      </c>
      <c r="G36" s="23">
        <f t="shared" si="5"/>
        <v>9218.6</v>
      </c>
      <c r="H36" s="23">
        <v>9218.6</v>
      </c>
      <c r="I36" s="24" t="s">
        <v>364</v>
      </c>
      <c r="J36" s="23">
        <f t="shared" si="6"/>
        <v>10507.9</v>
      </c>
      <c r="K36" s="23">
        <v>10507.9</v>
      </c>
      <c r="L36" s="173"/>
      <c r="M36" s="219">
        <f t="shared" si="8"/>
        <v>9000</v>
      </c>
      <c r="N36" s="221">
        <v>9000</v>
      </c>
      <c r="O36" s="219"/>
      <c r="P36" s="47">
        <f t="shared" si="4"/>
        <v>-1507.8999999999996</v>
      </c>
      <c r="Q36" s="48">
        <f t="shared" si="7"/>
        <v>-1507.8999999999996</v>
      </c>
      <c r="R36" s="47"/>
      <c r="S36" s="47">
        <f t="shared" si="9"/>
        <v>9100</v>
      </c>
      <c r="T36" s="23">
        <v>9100</v>
      </c>
      <c r="U36" s="47"/>
      <c r="V36" s="47">
        <f t="shared" si="10"/>
        <v>9200.1</v>
      </c>
      <c r="W36" s="23">
        <v>9200.1</v>
      </c>
      <c r="X36" s="47"/>
      <c r="Y36" s="184" t="s">
        <v>773</v>
      </c>
    </row>
    <row r="37" spans="1:25" ht="21" customHeight="1">
      <c r="A37" s="67"/>
      <c r="B37" s="68"/>
      <c r="C37" s="68"/>
      <c r="D37" s="61"/>
      <c r="E37" s="69" t="s">
        <v>404</v>
      </c>
      <c r="F37" s="61" t="s">
        <v>403</v>
      </c>
      <c r="G37" s="23">
        <f t="shared" si="5"/>
        <v>7698</v>
      </c>
      <c r="H37" s="23">
        <v>7698</v>
      </c>
      <c r="I37" s="24" t="s">
        <v>364</v>
      </c>
      <c r="J37" s="23">
        <f t="shared" si="6"/>
        <v>8625</v>
      </c>
      <c r="K37" s="23">
        <v>8625</v>
      </c>
      <c r="L37" s="173"/>
      <c r="M37" s="219">
        <f t="shared" si="8"/>
        <v>3625</v>
      </c>
      <c r="N37" s="221">
        <v>3625</v>
      </c>
      <c r="O37" s="219"/>
      <c r="P37" s="47">
        <f t="shared" si="4"/>
        <v>-5000</v>
      </c>
      <c r="Q37" s="48">
        <f t="shared" si="7"/>
        <v>-5000</v>
      </c>
      <c r="R37" s="47"/>
      <c r="S37" s="47">
        <f t="shared" si="9"/>
        <v>3670.3</v>
      </c>
      <c r="T37" s="23">
        <v>3670.3</v>
      </c>
      <c r="U37" s="47"/>
      <c r="V37" s="47">
        <f t="shared" si="10"/>
        <v>3710</v>
      </c>
      <c r="W37" s="23">
        <v>3710</v>
      </c>
      <c r="X37" s="47"/>
      <c r="Y37" s="185" t="s">
        <v>775</v>
      </c>
    </row>
    <row r="38" spans="1:25" ht="21" customHeight="1">
      <c r="A38" s="67"/>
      <c r="B38" s="68"/>
      <c r="C38" s="68"/>
      <c r="D38" s="61"/>
      <c r="E38" s="69"/>
      <c r="F38" s="61">
        <v>4262</v>
      </c>
      <c r="G38" s="23">
        <f t="shared" si="5"/>
        <v>1908</v>
      </c>
      <c r="H38" s="23">
        <v>1908</v>
      </c>
      <c r="I38" s="24" t="s">
        <v>364</v>
      </c>
      <c r="J38" s="23">
        <f t="shared" si="6"/>
        <v>2300</v>
      </c>
      <c r="K38" s="23">
        <v>2300</v>
      </c>
      <c r="L38" s="173"/>
      <c r="M38" s="219">
        <f t="shared" si="8"/>
        <v>2300</v>
      </c>
      <c r="N38" s="221">
        <v>2300</v>
      </c>
      <c r="O38" s="219"/>
      <c r="P38" s="47">
        <f t="shared" si="4"/>
        <v>0</v>
      </c>
      <c r="Q38" s="48">
        <f t="shared" si="7"/>
        <v>0</v>
      </c>
      <c r="R38" s="47"/>
      <c r="S38" s="47">
        <f t="shared" si="9"/>
        <v>2350</v>
      </c>
      <c r="T38" s="23">
        <v>2350</v>
      </c>
      <c r="U38" s="47"/>
      <c r="V38" s="47">
        <f t="shared" si="10"/>
        <v>2376</v>
      </c>
      <c r="W38" s="23">
        <v>2376</v>
      </c>
      <c r="X38" s="47"/>
      <c r="Y38" s="184"/>
    </row>
    <row r="39" spans="1:25" ht="21" customHeight="1">
      <c r="A39" s="67"/>
      <c r="B39" s="68"/>
      <c r="C39" s="68"/>
      <c r="D39" s="61"/>
      <c r="E39" s="69" t="s">
        <v>406</v>
      </c>
      <c r="F39" s="61" t="s">
        <v>405</v>
      </c>
      <c r="G39" s="23">
        <f t="shared" si="5"/>
        <v>35826.199999999997</v>
      </c>
      <c r="H39" s="23">
        <v>35826.199999999997</v>
      </c>
      <c r="I39" s="24" t="s">
        <v>364</v>
      </c>
      <c r="J39" s="23">
        <f t="shared" si="6"/>
        <v>33997.199999999997</v>
      </c>
      <c r="K39" s="23">
        <v>33997.199999999997</v>
      </c>
      <c r="L39" s="173"/>
      <c r="M39" s="219">
        <f t="shared" si="8"/>
        <v>25270.2</v>
      </c>
      <c r="N39" s="221">
        <v>25270.2</v>
      </c>
      <c r="O39" s="219"/>
      <c r="P39" s="47">
        <f t="shared" si="4"/>
        <v>-8726.9999999999964</v>
      </c>
      <c r="Q39" s="48">
        <f t="shared" si="7"/>
        <v>-8726.9999999999964</v>
      </c>
      <c r="R39" s="47"/>
      <c r="S39" s="47">
        <f t="shared" si="9"/>
        <v>25500</v>
      </c>
      <c r="T39" s="23">
        <v>25500</v>
      </c>
      <c r="U39" s="47"/>
      <c r="V39" s="47">
        <f t="shared" si="10"/>
        <v>25780.5</v>
      </c>
      <c r="W39" s="23">
        <v>25780.5</v>
      </c>
      <c r="X39" s="47"/>
      <c r="Y39" s="161" t="s">
        <v>774</v>
      </c>
    </row>
    <row r="40" spans="1:25" ht="21" customHeight="1">
      <c r="A40" s="67"/>
      <c r="B40" s="68"/>
      <c r="C40" s="68"/>
      <c r="D40" s="61"/>
      <c r="E40" s="69"/>
      <c r="F40" s="61">
        <v>4266</v>
      </c>
      <c r="G40" s="23">
        <f t="shared" si="5"/>
        <v>275</v>
      </c>
      <c r="H40" s="23">
        <v>275</v>
      </c>
      <c r="I40" s="24" t="s">
        <v>364</v>
      </c>
      <c r="J40" s="23">
        <f t="shared" si="6"/>
        <v>460</v>
      </c>
      <c r="K40" s="23">
        <v>460</v>
      </c>
      <c r="L40" s="173"/>
      <c r="M40" s="219">
        <f t="shared" si="8"/>
        <v>460</v>
      </c>
      <c r="N40" s="221">
        <v>460</v>
      </c>
      <c r="O40" s="219"/>
      <c r="P40" s="47">
        <f t="shared" si="4"/>
        <v>0</v>
      </c>
      <c r="Q40" s="48">
        <f t="shared" si="7"/>
        <v>0</v>
      </c>
      <c r="R40" s="47"/>
      <c r="S40" s="47">
        <f t="shared" si="9"/>
        <v>470.6</v>
      </c>
      <c r="T40" s="23">
        <v>470.6</v>
      </c>
      <c r="U40" s="47"/>
      <c r="V40" s="47">
        <f t="shared" si="10"/>
        <v>475.8</v>
      </c>
      <c r="W40" s="23">
        <v>475.8</v>
      </c>
      <c r="X40" s="47"/>
      <c r="Y40" s="184"/>
    </row>
    <row r="41" spans="1:25" ht="21" customHeight="1">
      <c r="A41" s="67"/>
      <c r="B41" s="68"/>
      <c r="C41" s="68"/>
      <c r="D41" s="61"/>
      <c r="E41" s="69" t="s">
        <v>408</v>
      </c>
      <c r="F41" s="61" t="s">
        <v>407</v>
      </c>
      <c r="G41" s="23">
        <f t="shared" si="5"/>
        <v>3426.3</v>
      </c>
      <c r="H41" s="23">
        <v>3426.3</v>
      </c>
      <c r="I41" s="24" t="s">
        <v>364</v>
      </c>
      <c r="J41" s="23">
        <f t="shared" si="6"/>
        <v>8092.5</v>
      </c>
      <c r="K41" s="23">
        <v>8092.5</v>
      </c>
      <c r="L41" s="173"/>
      <c r="M41" s="219">
        <f t="shared" si="8"/>
        <v>8100</v>
      </c>
      <c r="N41" s="221">
        <v>8100</v>
      </c>
      <c r="O41" s="219"/>
      <c r="P41" s="47">
        <f t="shared" si="4"/>
        <v>7.5</v>
      </c>
      <c r="Q41" s="48">
        <f t="shared" si="7"/>
        <v>7.5</v>
      </c>
      <c r="R41" s="47"/>
      <c r="S41" s="47">
        <f t="shared" si="9"/>
        <v>8200</v>
      </c>
      <c r="T41" s="23">
        <v>8200</v>
      </c>
      <c r="U41" s="47"/>
      <c r="V41" s="47">
        <f t="shared" si="10"/>
        <v>8290.2000000000007</v>
      </c>
      <c r="W41" s="23">
        <v>8290.2000000000007</v>
      </c>
      <c r="X41" s="47"/>
      <c r="Y41" s="183"/>
    </row>
    <row r="42" spans="1:25" ht="21" customHeight="1">
      <c r="A42" s="67"/>
      <c r="B42" s="68"/>
      <c r="C42" s="68"/>
      <c r="D42" s="61"/>
      <c r="E42" s="69" t="s">
        <v>409</v>
      </c>
      <c r="F42" s="61" t="s">
        <v>410</v>
      </c>
      <c r="G42" s="23">
        <f t="shared" si="5"/>
        <v>49986.8</v>
      </c>
      <c r="H42" s="23">
        <v>49986.8</v>
      </c>
      <c r="I42" s="24" t="s">
        <v>364</v>
      </c>
      <c r="J42" s="23">
        <f t="shared" si="6"/>
        <v>51750</v>
      </c>
      <c r="K42" s="23">
        <v>51750</v>
      </c>
      <c r="L42" s="173"/>
      <c r="M42" s="219">
        <f t="shared" si="8"/>
        <v>51750</v>
      </c>
      <c r="N42" s="221">
        <v>51750</v>
      </c>
      <c r="O42" s="219"/>
      <c r="P42" s="47">
        <f t="shared" si="4"/>
        <v>0</v>
      </c>
      <c r="Q42" s="48">
        <f t="shared" si="7"/>
        <v>0</v>
      </c>
      <c r="R42" s="47"/>
      <c r="S42" s="47">
        <f t="shared" si="9"/>
        <v>52200</v>
      </c>
      <c r="T42" s="23">
        <v>52200</v>
      </c>
      <c r="U42" s="47"/>
      <c r="V42" s="47">
        <f t="shared" si="10"/>
        <v>52774.2</v>
      </c>
      <c r="W42" s="23">
        <v>52774.2</v>
      </c>
      <c r="X42" s="47"/>
    </row>
    <row r="43" spans="1:25" ht="21" customHeight="1">
      <c r="A43" s="67"/>
      <c r="B43" s="68"/>
      <c r="C43" s="68"/>
      <c r="D43" s="61"/>
      <c r="E43" s="69" t="s">
        <v>412</v>
      </c>
      <c r="F43" s="61" t="s">
        <v>413</v>
      </c>
      <c r="G43" s="23">
        <f t="shared" si="5"/>
        <v>0</v>
      </c>
      <c r="H43" s="23">
        <v>0</v>
      </c>
      <c r="I43" s="24" t="s">
        <v>364</v>
      </c>
      <c r="J43" s="23">
        <f t="shared" si="6"/>
        <v>0</v>
      </c>
      <c r="K43" s="23">
        <v>0</v>
      </c>
      <c r="L43" s="173"/>
      <c r="M43" s="219">
        <f t="shared" si="8"/>
        <v>0</v>
      </c>
      <c r="N43" s="221">
        <v>0</v>
      </c>
      <c r="O43" s="219"/>
      <c r="P43" s="47">
        <f t="shared" si="4"/>
        <v>0</v>
      </c>
      <c r="Q43" s="48">
        <f t="shared" si="7"/>
        <v>0</v>
      </c>
      <c r="R43" s="47"/>
      <c r="S43" s="47">
        <f t="shared" si="9"/>
        <v>0</v>
      </c>
      <c r="T43" s="23">
        <v>0</v>
      </c>
      <c r="U43" s="47"/>
      <c r="V43" s="47">
        <f t="shared" si="10"/>
        <v>0</v>
      </c>
      <c r="W43" s="23">
        <v>0</v>
      </c>
      <c r="X43" s="47"/>
      <c r="Y43" s="186"/>
    </row>
    <row r="44" spans="1:25" ht="27" customHeight="1">
      <c r="A44" s="67"/>
      <c r="B44" s="68"/>
      <c r="C44" s="68"/>
      <c r="D44" s="61"/>
      <c r="E44" s="69" t="s">
        <v>412</v>
      </c>
      <c r="F44" s="61" t="s">
        <v>637</v>
      </c>
      <c r="G44" s="23">
        <f t="shared" si="5"/>
        <v>0</v>
      </c>
      <c r="H44" s="23">
        <v>0</v>
      </c>
      <c r="I44" s="24" t="s">
        <v>364</v>
      </c>
      <c r="J44" s="23">
        <f t="shared" si="6"/>
        <v>0</v>
      </c>
      <c r="K44" s="23">
        <f>H44*1.1</f>
        <v>0</v>
      </c>
      <c r="L44" s="173"/>
      <c r="M44" s="219">
        <f t="shared" si="8"/>
        <v>0</v>
      </c>
      <c r="N44" s="221">
        <v>0</v>
      </c>
      <c r="O44" s="219"/>
      <c r="P44" s="47">
        <f t="shared" si="4"/>
        <v>0</v>
      </c>
      <c r="Q44" s="48">
        <f t="shared" si="7"/>
        <v>0</v>
      </c>
      <c r="R44" s="47"/>
      <c r="S44" s="47">
        <f t="shared" si="9"/>
        <v>0</v>
      </c>
      <c r="T44" s="23">
        <v>0</v>
      </c>
      <c r="U44" s="47">
        <f t="shared" si="11"/>
        <v>0</v>
      </c>
      <c r="V44" s="47">
        <f t="shared" si="10"/>
        <v>0</v>
      </c>
      <c r="W44" s="23">
        <v>0</v>
      </c>
      <c r="X44" s="47"/>
      <c r="Y44" s="156"/>
    </row>
    <row r="45" spans="1:25" ht="27" hidden="1" customHeight="1">
      <c r="A45" s="67"/>
      <c r="B45" s="68"/>
      <c r="C45" s="68"/>
      <c r="D45" s="61"/>
      <c r="E45" s="69" t="s">
        <v>418</v>
      </c>
      <c r="F45" s="61" t="s">
        <v>419</v>
      </c>
      <c r="G45" s="23">
        <f t="shared" si="5"/>
        <v>0</v>
      </c>
      <c r="H45" s="23">
        <v>0</v>
      </c>
      <c r="I45" s="23">
        <v>0</v>
      </c>
      <c r="J45" s="23">
        <f t="shared" si="6"/>
        <v>0</v>
      </c>
      <c r="K45" s="23">
        <f>H45*1.1</f>
        <v>0</v>
      </c>
      <c r="L45" s="173"/>
      <c r="M45" s="219">
        <f t="shared" si="8"/>
        <v>0</v>
      </c>
      <c r="N45" s="221">
        <f t="shared" ref="N45" si="12">K45*1.15</f>
        <v>0</v>
      </c>
      <c r="O45" s="219"/>
      <c r="P45" s="47"/>
      <c r="Q45" s="48">
        <f t="shared" si="7"/>
        <v>0</v>
      </c>
      <c r="R45" s="47"/>
      <c r="S45" s="47">
        <f t="shared" si="9"/>
        <v>0</v>
      </c>
      <c r="T45" s="23">
        <f t="shared" ref="T45" si="13">Q45*1.15</f>
        <v>0</v>
      </c>
      <c r="U45" s="47">
        <f t="shared" si="11"/>
        <v>0</v>
      </c>
      <c r="V45" s="47">
        <f t="shared" si="10"/>
        <v>0</v>
      </c>
      <c r="W45" s="23">
        <f t="shared" ref="W45" si="14">T45*1.15</f>
        <v>0</v>
      </c>
      <c r="X45" s="47"/>
      <c r="Y45" s="158"/>
    </row>
    <row r="46" spans="1:25" ht="27" customHeight="1">
      <c r="A46" s="67"/>
      <c r="B46" s="68"/>
      <c r="C46" s="68"/>
      <c r="D46" s="61"/>
      <c r="E46" s="69"/>
      <c r="F46" s="61">
        <v>4657</v>
      </c>
      <c r="G46" s="23">
        <f t="shared" si="5"/>
        <v>0</v>
      </c>
      <c r="H46" s="23">
        <v>0</v>
      </c>
      <c r="I46" s="24" t="s">
        <v>364</v>
      </c>
      <c r="J46" s="23">
        <f t="shared" si="6"/>
        <v>4427.5</v>
      </c>
      <c r="K46" s="23">
        <v>4427.5</v>
      </c>
      <c r="L46" s="173"/>
      <c r="M46" s="219">
        <f t="shared" si="8"/>
        <v>4427.5</v>
      </c>
      <c r="N46" s="221">
        <v>4427.5</v>
      </c>
      <c r="O46" s="219"/>
      <c r="P46" s="47">
        <f t="shared" ref="P46:P51" si="15">Q46</f>
        <v>0</v>
      </c>
      <c r="Q46" s="48">
        <f t="shared" si="7"/>
        <v>0</v>
      </c>
      <c r="R46" s="47"/>
      <c r="S46" s="47">
        <f t="shared" si="9"/>
        <v>4470.6000000000004</v>
      </c>
      <c r="T46" s="23">
        <v>4470.6000000000004</v>
      </c>
      <c r="U46" s="47"/>
      <c r="V46" s="47">
        <f t="shared" si="10"/>
        <v>4519.8</v>
      </c>
      <c r="W46" s="23">
        <v>4519.8</v>
      </c>
      <c r="X46" s="47"/>
      <c r="Y46" s="156"/>
    </row>
    <row r="47" spans="1:25" ht="27" customHeight="1">
      <c r="A47" s="67"/>
      <c r="B47" s="68"/>
      <c r="C47" s="68"/>
      <c r="D47" s="61"/>
      <c r="E47" s="69"/>
      <c r="F47" s="61">
        <v>4727</v>
      </c>
      <c r="G47" s="23">
        <f t="shared" si="5"/>
        <v>5180</v>
      </c>
      <c r="H47" s="23">
        <v>5180</v>
      </c>
      <c r="I47" s="24" t="s">
        <v>364</v>
      </c>
      <c r="J47" s="23">
        <f t="shared" si="6"/>
        <v>6900</v>
      </c>
      <c r="K47" s="23">
        <v>6900</v>
      </c>
      <c r="L47" s="173"/>
      <c r="M47" s="219">
        <f t="shared" si="8"/>
        <v>6900</v>
      </c>
      <c r="N47" s="221">
        <v>6900</v>
      </c>
      <c r="O47" s="219"/>
      <c r="P47" s="47">
        <f t="shared" si="15"/>
        <v>0</v>
      </c>
      <c r="Q47" s="48">
        <f t="shared" si="7"/>
        <v>0</v>
      </c>
      <c r="R47" s="47"/>
      <c r="S47" s="47">
        <f t="shared" si="9"/>
        <v>7000</v>
      </c>
      <c r="T47" s="23">
        <v>7000</v>
      </c>
      <c r="U47" s="47"/>
      <c r="V47" s="47">
        <f t="shared" si="10"/>
        <v>7077</v>
      </c>
      <c r="W47" s="23">
        <v>7077</v>
      </c>
      <c r="X47" s="47"/>
      <c r="Y47" s="156"/>
    </row>
    <row r="48" spans="1:25" ht="21" customHeight="1">
      <c r="A48" s="67"/>
      <c r="B48" s="68"/>
      <c r="C48" s="68"/>
      <c r="D48" s="61"/>
      <c r="E48" s="69" t="s">
        <v>426</v>
      </c>
      <c r="F48" s="61" t="s">
        <v>427</v>
      </c>
      <c r="G48" s="23">
        <f t="shared" si="5"/>
        <v>8199</v>
      </c>
      <c r="H48" s="23">
        <v>8199</v>
      </c>
      <c r="I48" s="24" t="s">
        <v>364</v>
      </c>
      <c r="J48" s="23">
        <f t="shared" si="6"/>
        <v>9200</v>
      </c>
      <c r="K48" s="23">
        <v>9200</v>
      </c>
      <c r="L48" s="173"/>
      <c r="M48" s="219">
        <f t="shared" si="8"/>
        <v>9200</v>
      </c>
      <c r="N48" s="221">
        <v>9200</v>
      </c>
      <c r="O48" s="219"/>
      <c r="P48" s="47">
        <f t="shared" si="15"/>
        <v>0</v>
      </c>
      <c r="Q48" s="48">
        <f t="shared" si="7"/>
        <v>0</v>
      </c>
      <c r="R48" s="47"/>
      <c r="S48" s="47">
        <f t="shared" si="9"/>
        <v>9200</v>
      </c>
      <c r="T48" s="23">
        <v>9200</v>
      </c>
      <c r="U48" s="47"/>
      <c r="V48" s="47">
        <f t="shared" si="10"/>
        <v>9200</v>
      </c>
      <c r="W48" s="23">
        <v>9200</v>
      </c>
      <c r="X48" s="47"/>
      <c r="Y48" s="158"/>
    </row>
    <row r="49" spans="1:25" ht="21" customHeight="1">
      <c r="A49" s="67"/>
      <c r="B49" s="68"/>
      <c r="C49" s="68"/>
      <c r="D49" s="61"/>
      <c r="E49" s="69"/>
      <c r="F49" s="61">
        <v>4819</v>
      </c>
      <c r="G49" s="23">
        <f t="shared" si="5"/>
        <v>1973.4</v>
      </c>
      <c r="H49" s="23">
        <v>1973.4</v>
      </c>
      <c r="I49" s="24" t="s">
        <v>364</v>
      </c>
      <c r="J49" s="23">
        <f t="shared" si="6"/>
        <v>9607.1</v>
      </c>
      <c r="K49" s="23">
        <v>9607.1</v>
      </c>
      <c r="L49" s="173"/>
      <c r="M49" s="219">
        <f t="shared" si="8"/>
        <v>9607.1</v>
      </c>
      <c r="N49" s="221">
        <v>9607.1</v>
      </c>
      <c r="O49" s="219"/>
      <c r="P49" s="47">
        <f t="shared" si="15"/>
        <v>0</v>
      </c>
      <c r="Q49" s="48">
        <f t="shared" si="7"/>
        <v>0</v>
      </c>
      <c r="R49" s="47"/>
      <c r="S49" s="47">
        <f t="shared" si="9"/>
        <v>9607</v>
      </c>
      <c r="T49" s="23">
        <v>9607</v>
      </c>
      <c r="U49" s="47"/>
      <c r="V49" s="47">
        <f t="shared" si="10"/>
        <v>9712.7000000000007</v>
      </c>
      <c r="W49" s="23">
        <v>9712.7000000000007</v>
      </c>
      <c r="X49" s="47"/>
      <c r="Y49" s="156"/>
    </row>
    <row r="50" spans="1:25" ht="21" customHeight="1">
      <c r="A50" s="67"/>
      <c r="B50" s="68"/>
      <c r="C50" s="68"/>
      <c r="D50" s="61"/>
      <c r="E50" s="69" t="s">
        <v>430</v>
      </c>
      <c r="F50" s="61" t="s">
        <v>431</v>
      </c>
      <c r="G50" s="23">
        <f t="shared" si="5"/>
        <v>741.9</v>
      </c>
      <c r="H50" s="23">
        <v>741.9</v>
      </c>
      <c r="I50" s="24" t="s">
        <v>364</v>
      </c>
      <c r="J50" s="23">
        <f t="shared" si="6"/>
        <v>1969.5</v>
      </c>
      <c r="K50" s="23">
        <v>1969.5</v>
      </c>
      <c r="L50" s="173"/>
      <c r="M50" s="219">
        <f t="shared" si="8"/>
        <v>1000</v>
      </c>
      <c r="N50" s="221">
        <v>1000</v>
      </c>
      <c r="O50" s="219"/>
      <c r="P50" s="47">
        <f t="shared" si="15"/>
        <v>-969.5</v>
      </c>
      <c r="Q50" s="48">
        <f t="shared" si="7"/>
        <v>-969.5</v>
      </c>
      <c r="R50" s="47"/>
      <c r="S50" s="47">
        <f t="shared" si="9"/>
        <v>1000</v>
      </c>
      <c r="T50" s="23">
        <v>1000</v>
      </c>
      <c r="U50" s="47"/>
      <c r="V50" s="47">
        <f t="shared" si="10"/>
        <v>1000</v>
      </c>
      <c r="W50" s="23">
        <v>1000</v>
      </c>
      <c r="X50" s="47"/>
      <c r="Y50" s="183" t="s">
        <v>777</v>
      </c>
    </row>
    <row r="51" spans="1:25" ht="21" customHeight="1">
      <c r="A51" s="67"/>
      <c r="B51" s="68"/>
      <c r="C51" s="68"/>
      <c r="D51" s="61"/>
      <c r="E51" s="69"/>
      <c r="F51" s="61">
        <v>4851</v>
      </c>
      <c r="G51" s="23">
        <f t="shared" si="5"/>
        <v>0</v>
      </c>
      <c r="H51" s="23">
        <v>0</v>
      </c>
      <c r="I51" s="24" t="s">
        <v>364</v>
      </c>
      <c r="J51" s="23">
        <f t="shared" si="6"/>
        <v>860.9</v>
      </c>
      <c r="K51" s="23">
        <v>860.9</v>
      </c>
      <c r="L51" s="173"/>
      <c r="M51" s="219">
        <f t="shared" si="8"/>
        <v>860.9</v>
      </c>
      <c r="N51" s="221">
        <v>860.9</v>
      </c>
      <c r="O51" s="219"/>
      <c r="P51" s="47">
        <f t="shared" si="15"/>
        <v>0</v>
      </c>
      <c r="Q51" s="48">
        <f t="shared" si="7"/>
        <v>0</v>
      </c>
      <c r="R51" s="47"/>
      <c r="S51" s="47">
        <f t="shared" si="9"/>
        <v>870</v>
      </c>
      <c r="T51" s="23">
        <v>870</v>
      </c>
      <c r="U51" s="47"/>
      <c r="V51" s="47">
        <f t="shared" si="10"/>
        <v>870</v>
      </c>
      <c r="W51" s="23">
        <v>870</v>
      </c>
      <c r="X51" s="47"/>
    </row>
    <row r="52" spans="1:25" ht="21" customHeight="1">
      <c r="A52" s="67"/>
      <c r="B52" s="68"/>
      <c r="C52" s="68"/>
      <c r="D52" s="61"/>
      <c r="E52" s="69"/>
      <c r="F52" s="61">
        <v>5112</v>
      </c>
      <c r="G52" s="23">
        <f>I52</f>
        <v>700</v>
      </c>
      <c r="H52" s="24" t="s">
        <v>364</v>
      </c>
      <c r="I52" s="23">
        <v>700</v>
      </c>
      <c r="J52" s="23">
        <f>L52</f>
        <v>0</v>
      </c>
      <c r="K52" s="24" t="s">
        <v>364</v>
      </c>
      <c r="L52" s="173"/>
      <c r="M52" s="219">
        <f>O52</f>
        <v>0</v>
      </c>
      <c r="N52" s="222" t="s">
        <v>364</v>
      </c>
      <c r="O52" s="219"/>
      <c r="P52" s="47">
        <f>R52</f>
        <v>0</v>
      </c>
      <c r="Q52" s="48" t="s">
        <v>364</v>
      </c>
      <c r="R52" s="64">
        <f>O52-L52</f>
        <v>0</v>
      </c>
      <c r="S52" s="47">
        <f>U52</f>
        <v>0</v>
      </c>
      <c r="T52" s="24" t="s">
        <v>364</v>
      </c>
      <c r="U52" s="47"/>
      <c r="V52" s="47">
        <f>X52</f>
        <v>0</v>
      </c>
      <c r="W52" s="24" t="s">
        <v>364</v>
      </c>
      <c r="X52" s="47"/>
      <c r="Y52" s="156"/>
    </row>
    <row r="53" spans="1:25" ht="21" customHeight="1">
      <c r="A53" s="67"/>
      <c r="B53" s="68"/>
      <c r="C53" s="68"/>
      <c r="D53" s="61"/>
      <c r="E53" s="69"/>
      <c r="F53" s="61">
        <v>5113</v>
      </c>
      <c r="G53" s="23">
        <f t="shared" ref="G53:G59" si="16">I53</f>
        <v>3565.3</v>
      </c>
      <c r="H53" s="24" t="s">
        <v>364</v>
      </c>
      <c r="I53" s="23">
        <v>3565.3</v>
      </c>
      <c r="J53" s="23">
        <f>L53</f>
        <v>8100</v>
      </c>
      <c r="K53" s="24" t="s">
        <v>364</v>
      </c>
      <c r="L53" s="173">
        <v>8100</v>
      </c>
      <c r="M53" s="219">
        <f t="shared" ref="M53:M59" si="17">O53</f>
        <v>0</v>
      </c>
      <c r="N53" s="222" t="s">
        <v>364</v>
      </c>
      <c r="O53" s="219"/>
      <c r="P53" s="47">
        <f t="shared" ref="P53:P58" si="18">R53</f>
        <v>-8100</v>
      </c>
      <c r="Q53" s="48" t="s">
        <v>364</v>
      </c>
      <c r="R53" s="47">
        <f t="shared" ref="R53:R57" si="19">O53-L53</f>
        <v>-8100</v>
      </c>
      <c r="S53" s="47">
        <f t="shared" ref="S53:S59" si="20">U53</f>
        <v>0</v>
      </c>
      <c r="T53" s="24" t="s">
        <v>364</v>
      </c>
      <c r="U53" s="47"/>
      <c r="V53" s="47">
        <f t="shared" ref="V53:V59" si="21">X53</f>
        <v>0</v>
      </c>
      <c r="W53" s="24" t="s">
        <v>364</v>
      </c>
      <c r="X53" s="47"/>
      <c r="Y53" s="182"/>
    </row>
    <row r="54" spans="1:25" ht="21" customHeight="1">
      <c r="A54" s="67"/>
      <c r="B54" s="68"/>
      <c r="C54" s="68"/>
      <c r="D54" s="61"/>
      <c r="E54" s="69" t="s">
        <v>441</v>
      </c>
      <c r="F54" s="61" t="s">
        <v>440</v>
      </c>
      <c r="G54" s="23">
        <f t="shared" si="16"/>
        <v>0</v>
      </c>
      <c r="H54" s="24" t="s">
        <v>364</v>
      </c>
      <c r="I54" s="23">
        <v>0</v>
      </c>
      <c r="J54" s="23">
        <f t="shared" ref="J54:J59" si="22">L54</f>
        <v>0</v>
      </c>
      <c r="K54" s="24" t="s">
        <v>364</v>
      </c>
      <c r="L54" s="173"/>
      <c r="M54" s="219">
        <f t="shared" si="17"/>
        <v>0</v>
      </c>
      <c r="N54" s="222" t="s">
        <v>364</v>
      </c>
      <c r="O54" s="219"/>
      <c r="P54" s="47">
        <f t="shared" si="18"/>
        <v>0</v>
      </c>
      <c r="Q54" s="48" t="s">
        <v>364</v>
      </c>
      <c r="R54" s="47">
        <f t="shared" si="19"/>
        <v>0</v>
      </c>
      <c r="S54" s="47">
        <f t="shared" si="20"/>
        <v>0</v>
      </c>
      <c r="T54" s="24" t="s">
        <v>364</v>
      </c>
      <c r="U54" s="47"/>
      <c r="V54" s="47">
        <f t="shared" si="21"/>
        <v>0</v>
      </c>
      <c r="W54" s="24" t="s">
        <v>364</v>
      </c>
      <c r="X54" s="47"/>
      <c r="Y54" s="156"/>
    </row>
    <row r="55" spans="1:25" ht="21" customHeight="1">
      <c r="A55" s="67"/>
      <c r="B55" s="68"/>
      <c r="C55" s="68"/>
      <c r="D55" s="61"/>
      <c r="E55" s="69" t="s">
        <v>443</v>
      </c>
      <c r="F55" s="61" t="s">
        <v>442</v>
      </c>
      <c r="G55" s="23">
        <f t="shared" si="16"/>
        <v>14633.6</v>
      </c>
      <c r="H55" s="24" t="s">
        <v>364</v>
      </c>
      <c r="I55" s="23">
        <v>14633.6</v>
      </c>
      <c r="J55" s="23">
        <f t="shared" si="22"/>
        <v>7700</v>
      </c>
      <c r="K55" s="24" t="s">
        <v>364</v>
      </c>
      <c r="L55" s="173">
        <v>7700</v>
      </c>
      <c r="M55" s="219">
        <f t="shared" si="17"/>
        <v>7000</v>
      </c>
      <c r="N55" s="222" t="s">
        <v>364</v>
      </c>
      <c r="O55" s="219">
        <v>7000</v>
      </c>
      <c r="P55" s="47">
        <f t="shared" si="18"/>
        <v>-700</v>
      </c>
      <c r="Q55" s="48" t="s">
        <v>364</v>
      </c>
      <c r="R55" s="64">
        <f>O55-L55</f>
        <v>-700</v>
      </c>
      <c r="S55" s="47">
        <f t="shared" si="20"/>
        <v>80000</v>
      </c>
      <c r="T55" s="24" t="s">
        <v>364</v>
      </c>
      <c r="U55" s="47">
        <v>80000</v>
      </c>
      <c r="V55" s="47">
        <f t="shared" si="21"/>
        <v>80000</v>
      </c>
      <c r="W55" s="24" t="s">
        <v>364</v>
      </c>
      <c r="X55" s="47">
        <v>80000</v>
      </c>
      <c r="Y55" s="158"/>
    </row>
    <row r="56" spans="1:25" ht="21" customHeight="1">
      <c r="A56" s="67"/>
      <c r="B56" s="68"/>
      <c r="C56" s="68"/>
      <c r="D56" s="61"/>
      <c r="E56" s="69" t="s">
        <v>444</v>
      </c>
      <c r="F56" s="61" t="s">
        <v>445</v>
      </c>
      <c r="G56" s="23">
        <f t="shared" si="16"/>
        <v>321.3</v>
      </c>
      <c r="H56" s="24" t="s">
        <v>364</v>
      </c>
      <c r="I56" s="23">
        <v>321.3</v>
      </c>
      <c r="J56" s="23">
        <f t="shared" si="22"/>
        <v>8427</v>
      </c>
      <c r="K56" s="24" t="s">
        <v>364</v>
      </c>
      <c r="L56" s="173">
        <v>8427</v>
      </c>
      <c r="M56" s="219">
        <f t="shared" si="17"/>
        <v>8500</v>
      </c>
      <c r="N56" s="222" t="s">
        <v>364</v>
      </c>
      <c r="O56" s="219">
        <v>8500</v>
      </c>
      <c r="P56" s="47">
        <f t="shared" si="18"/>
        <v>73</v>
      </c>
      <c r="Q56" s="48" t="s">
        <v>364</v>
      </c>
      <c r="R56" s="47">
        <f t="shared" si="19"/>
        <v>73</v>
      </c>
      <c r="S56" s="47">
        <f t="shared" si="20"/>
        <v>80000</v>
      </c>
      <c r="T56" s="24" t="s">
        <v>364</v>
      </c>
      <c r="U56" s="47">
        <v>80000</v>
      </c>
      <c r="V56" s="47">
        <f t="shared" si="21"/>
        <v>80000</v>
      </c>
      <c r="W56" s="24" t="s">
        <v>364</v>
      </c>
      <c r="X56" s="47">
        <v>80000</v>
      </c>
      <c r="Y56" s="158"/>
    </row>
    <row r="57" spans="1:25" ht="21" customHeight="1">
      <c r="A57" s="67"/>
      <c r="B57" s="68"/>
      <c r="C57" s="68"/>
      <c r="D57" s="61"/>
      <c r="E57" s="69" t="s">
        <v>447</v>
      </c>
      <c r="F57" s="61" t="s">
        <v>446</v>
      </c>
      <c r="G57" s="23">
        <f t="shared" si="16"/>
        <v>0</v>
      </c>
      <c r="H57" s="24" t="s">
        <v>364</v>
      </c>
      <c r="I57" s="23">
        <v>0</v>
      </c>
      <c r="J57" s="23">
        <f t="shared" si="22"/>
        <v>0</v>
      </c>
      <c r="K57" s="24" t="s">
        <v>364</v>
      </c>
      <c r="L57" s="173"/>
      <c r="M57" s="219">
        <f t="shared" si="17"/>
        <v>0</v>
      </c>
      <c r="N57" s="222" t="s">
        <v>364</v>
      </c>
      <c r="O57" s="219"/>
      <c r="P57" s="47">
        <f t="shared" si="18"/>
        <v>0</v>
      </c>
      <c r="Q57" s="48" t="s">
        <v>364</v>
      </c>
      <c r="R57" s="47">
        <f t="shared" si="19"/>
        <v>0</v>
      </c>
      <c r="S57" s="47">
        <f t="shared" si="20"/>
        <v>0</v>
      </c>
      <c r="T57" s="24" t="s">
        <v>364</v>
      </c>
      <c r="U57" s="47"/>
      <c r="V57" s="47">
        <f t="shared" si="21"/>
        <v>0</v>
      </c>
      <c r="W57" s="24" t="s">
        <v>364</v>
      </c>
      <c r="X57" s="47"/>
      <c r="Y57" s="157"/>
    </row>
    <row r="58" spans="1:25" ht="21" customHeight="1">
      <c r="A58" s="67"/>
      <c r="B58" s="68"/>
      <c r="C58" s="68"/>
      <c r="D58" s="61"/>
      <c r="E58" s="69"/>
      <c r="F58" s="61">
        <v>5134</v>
      </c>
      <c r="G58" s="23">
        <f t="shared" si="16"/>
        <v>1970</v>
      </c>
      <c r="H58" s="24" t="s">
        <v>364</v>
      </c>
      <c r="I58" s="23">
        <v>1970</v>
      </c>
      <c r="J58" s="23">
        <f t="shared" si="22"/>
        <v>0</v>
      </c>
      <c r="K58" s="24" t="s">
        <v>364</v>
      </c>
      <c r="L58" s="173"/>
      <c r="M58" s="219">
        <f t="shared" si="17"/>
        <v>0</v>
      </c>
      <c r="N58" s="222" t="s">
        <v>364</v>
      </c>
      <c r="O58" s="219"/>
      <c r="P58" s="47">
        <f t="shared" si="18"/>
        <v>0</v>
      </c>
      <c r="Q58" s="48" t="s">
        <v>364</v>
      </c>
      <c r="R58" s="64">
        <f>O58-L58</f>
        <v>0</v>
      </c>
      <c r="S58" s="47">
        <f t="shared" si="20"/>
        <v>0</v>
      </c>
      <c r="T58" s="24" t="s">
        <v>364</v>
      </c>
      <c r="U58" s="47"/>
      <c r="V58" s="47">
        <f t="shared" si="21"/>
        <v>0</v>
      </c>
      <c r="W58" s="24" t="s">
        <v>364</v>
      </c>
      <c r="X58" s="47"/>
      <c r="Y58" s="226"/>
    </row>
    <row r="59" spans="1:25" ht="21" customHeight="1">
      <c r="A59" s="67"/>
      <c r="B59" s="68"/>
      <c r="C59" s="68"/>
      <c r="D59" s="61"/>
      <c r="E59" s="69"/>
      <c r="F59" s="61">
        <v>5511</v>
      </c>
      <c r="G59" s="23">
        <f t="shared" si="16"/>
        <v>3200</v>
      </c>
      <c r="H59" s="24" t="s">
        <v>364</v>
      </c>
      <c r="I59" s="23">
        <v>3200</v>
      </c>
      <c r="J59" s="23">
        <f t="shared" si="22"/>
        <v>3800</v>
      </c>
      <c r="K59" s="24" t="s">
        <v>364</v>
      </c>
      <c r="L59" s="173">
        <v>3800</v>
      </c>
      <c r="M59" s="219">
        <f t="shared" si="17"/>
        <v>0</v>
      </c>
      <c r="N59" s="222" t="s">
        <v>364</v>
      </c>
      <c r="O59" s="219"/>
      <c r="P59" s="47"/>
      <c r="Q59" s="48" t="s">
        <v>364</v>
      </c>
      <c r="R59" s="47"/>
      <c r="S59" s="47">
        <f t="shared" si="20"/>
        <v>0</v>
      </c>
      <c r="T59" s="24" t="s">
        <v>364</v>
      </c>
      <c r="U59" s="47"/>
      <c r="V59" s="47">
        <f t="shared" si="21"/>
        <v>0</v>
      </c>
      <c r="W59" s="24" t="s">
        <v>364</v>
      </c>
      <c r="X59" s="47"/>
      <c r="Y59" s="156"/>
    </row>
    <row r="60" spans="1:25" s="43" customFormat="1" ht="27" customHeight="1">
      <c r="A60" s="44"/>
      <c r="B60" s="25"/>
      <c r="C60" s="25"/>
      <c r="D60" s="45"/>
      <c r="E60" s="21" t="s">
        <v>495</v>
      </c>
      <c r="F60" s="20"/>
      <c r="G60" s="22"/>
      <c r="H60" s="22"/>
      <c r="I60" s="22"/>
      <c r="J60" s="23"/>
      <c r="K60" s="22"/>
      <c r="L60" s="173"/>
      <c r="M60" s="219">
        <f t="shared" si="8"/>
        <v>0</v>
      </c>
      <c r="N60" s="221">
        <v>0</v>
      </c>
      <c r="O60" s="219"/>
      <c r="P60" s="47"/>
      <c r="Q60" s="48">
        <f t="shared" si="7"/>
        <v>0</v>
      </c>
      <c r="R60" s="47"/>
      <c r="S60" s="47">
        <f t="shared" ref="S60:S67" si="23">T60</f>
        <v>0</v>
      </c>
      <c r="T60" s="23">
        <v>0</v>
      </c>
      <c r="U60" s="47"/>
      <c r="V60" s="47">
        <f t="shared" ref="V60:V67" si="24">W60</f>
        <v>0</v>
      </c>
      <c r="W60" s="23">
        <v>0</v>
      </c>
      <c r="X60" s="47"/>
      <c r="Y60" s="156"/>
    </row>
    <row r="61" spans="1:25" s="43" customFormat="1" ht="27.75" customHeight="1">
      <c r="A61" s="44"/>
      <c r="B61" s="25"/>
      <c r="C61" s="25"/>
      <c r="D61" s="45"/>
      <c r="E61" s="46" t="s">
        <v>400</v>
      </c>
      <c r="F61" s="45" t="s">
        <v>399</v>
      </c>
      <c r="G61" s="23">
        <v>0</v>
      </c>
      <c r="H61" s="23">
        <v>0</v>
      </c>
      <c r="I61" s="23">
        <v>0</v>
      </c>
      <c r="J61" s="23"/>
      <c r="K61" s="23">
        <v>0</v>
      </c>
      <c r="L61" s="173"/>
      <c r="M61" s="219">
        <f t="shared" si="8"/>
        <v>0</v>
      </c>
      <c r="N61" s="221">
        <v>0</v>
      </c>
      <c r="O61" s="219"/>
      <c r="P61" s="47"/>
      <c r="Q61" s="48">
        <f t="shared" si="7"/>
        <v>0</v>
      </c>
      <c r="R61" s="47"/>
      <c r="S61" s="47">
        <f t="shared" si="23"/>
        <v>0</v>
      </c>
      <c r="T61" s="23">
        <v>0</v>
      </c>
      <c r="U61" s="47"/>
      <c r="V61" s="47">
        <f t="shared" si="24"/>
        <v>0</v>
      </c>
      <c r="W61" s="23">
        <v>0</v>
      </c>
      <c r="X61" s="47"/>
      <c r="Y61" s="157"/>
    </row>
    <row r="62" spans="1:25" s="43" customFormat="1" ht="20.25" customHeight="1">
      <c r="A62" s="44"/>
      <c r="B62" s="25"/>
      <c r="C62" s="25"/>
      <c r="D62" s="45"/>
      <c r="E62" s="46" t="s">
        <v>437</v>
      </c>
      <c r="F62" s="45" t="s">
        <v>436</v>
      </c>
      <c r="G62" s="23">
        <v>0</v>
      </c>
      <c r="H62" s="23">
        <v>0</v>
      </c>
      <c r="I62" s="23">
        <v>0</v>
      </c>
      <c r="J62" s="23"/>
      <c r="K62" s="23">
        <v>0</v>
      </c>
      <c r="L62" s="173"/>
      <c r="M62" s="219">
        <f t="shared" si="8"/>
        <v>0</v>
      </c>
      <c r="N62" s="221">
        <v>0</v>
      </c>
      <c r="O62" s="219"/>
      <c r="P62" s="47"/>
      <c r="Q62" s="48">
        <f t="shared" si="7"/>
        <v>0</v>
      </c>
      <c r="R62" s="47"/>
      <c r="S62" s="47">
        <f t="shared" si="23"/>
        <v>0</v>
      </c>
      <c r="T62" s="23">
        <v>0</v>
      </c>
      <c r="U62" s="47"/>
      <c r="V62" s="47">
        <f t="shared" si="24"/>
        <v>0</v>
      </c>
      <c r="W62" s="23">
        <v>0</v>
      </c>
      <c r="X62" s="47"/>
      <c r="Y62" s="157"/>
    </row>
    <row r="63" spans="1:25" s="43" customFormat="1" ht="20.25" customHeight="1">
      <c r="A63" s="44"/>
      <c r="B63" s="25"/>
      <c r="C63" s="25"/>
      <c r="D63" s="45"/>
      <c r="E63" s="46" t="s">
        <v>439</v>
      </c>
      <c r="F63" s="45" t="s">
        <v>438</v>
      </c>
      <c r="G63" s="23">
        <v>0</v>
      </c>
      <c r="H63" s="23">
        <v>0</v>
      </c>
      <c r="I63" s="23">
        <v>0</v>
      </c>
      <c r="J63" s="23"/>
      <c r="K63" s="23">
        <v>0</v>
      </c>
      <c r="L63" s="173"/>
      <c r="M63" s="219">
        <f t="shared" si="8"/>
        <v>0</v>
      </c>
      <c r="N63" s="221">
        <v>0</v>
      </c>
      <c r="O63" s="219"/>
      <c r="P63" s="47"/>
      <c r="Q63" s="48">
        <f t="shared" si="7"/>
        <v>0</v>
      </c>
      <c r="R63" s="47"/>
      <c r="S63" s="47">
        <f t="shared" si="23"/>
        <v>0</v>
      </c>
      <c r="T63" s="23">
        <v>0</v>
      </c>
      <c r="U63" s="47"/>
      <c r="V63" s="47">
        <f t="shared" si="24"/>
        <v>0</v>
      </c>
      <c r="W63" s="23">
        <v>0</v>
      </c>
      <c r="X63" s="47"/>
      <c r="Y63" s="187"/>
    </row>
    <row r="64" spans="1:25" ht="18.75" customHeight="1">
      <c r="A64" s="60" t="s">
        <v>196</v>
      </c>
      <c r="B64" s="30" t="s">
        <v>187</v>
      </c>
      <c r="C64" s="30" t="s">
        <v>191</v>
      </c>
      <c r="D64" s="61" t="s">
        <v>197</v>
      </c>
      <c r="E64" s="69" t="s">
        <v>198</v>
      </c>
      <c r="F64" s="61"/>
      <c r="G64" s="23">
        <v>0</v>
      </c>
      <c r="H64" s="23">
        <v>0</v>
      </c>
      <c r="I64" s="23">
        <v>0</v>
      </c>
      <c r="J64" s="23"/>
      <c r="K64" s="23">
        <v>0</v>
      </c>
      <c r="L64" s="173"/>
      <c r="M64" s="219">
        <f t="shared" si="8"/>
        <v>0</v>
      </c>
      <c r="N64" s="221">
        <v>0</v>
      </c>
      <c r="O64" s="219"/>
      <c r="P64" s="47"/>
      <c r="Q64" s="48">
        <f t="shared" si="7"/>
        <v>0</v>
      </c>
      <c r="R64" s="47"/>
      <c r="S64" s="47">
        <f t="shared" si="23"/>
        <v>0</v>
      </c>
      <c r="T64" s="23">
        <v>0</v>
      </c>
      <c r="U64" s="47"/>
      <c r="V64" s="47">
        <f t="shared" si="24"/>
        <v>0</v>
      </c>
      <c r="W64" s="23">
        <v>0</v>
      </c>
      <c r="X64" s="47"/>
      <c r="Y64" s="188"/>
    </row>
    <row r="65" spans="1:25" ht="12.75" customHeight="1">
      <c r="A65" s="67"/>
      <c r="B65" s="68"/>
      <c r="C65" s="68"/>
      <c r="D65" s="61"/>
      <c r="E65" s="69" t="s">
        <v>5</v>
      </c>
      <c r="F65" s="61"/>
      <c r="G65" s="23"/>
      <c r="H65" s="23"/>
      <c r="I65" s="23"/>
      <c r="J65" s="23"/>
      <c r="K65" s="23"/>
      <c r="L65" s="173"/>
      <c r="M65" s="219">
        <f t="shared" si="8"/>
        <v>0</v>
      </c>
      <c r="N65" s="221">
        <v>0</v>
      </c>
      <c r="O65" s="219"/>
      <c r="P65" s="47"/>
      <c r="Q65" s="48">
        <f t="shared" si="7"/>
        <v>0</v>
      </c>
      <c r="R65" s="47"/>
      <c r="S65" s="47">
        <f t="shared" si="23"/>
        <v>0</v>
      </c>
      <c r="T65" s="23">
        <v>0</v>
      </c>
      <c r="U65" s="47"/>
      <c r="V65" s="47">
        <f t="shared" si="24"/>
        <v>0</v>
      </c>
      <c r="W65" s="23">
        <v>0</v>
      </c>
      <c r="X65" s="47"/>
      <c r="Y65" s="188"/>
    </row>
    <row r="66" spans="1:25" s="43" customFormat="1" ht="39" customHeight="1">
      <c r="A66" s="44"/>
      <c r="B66" s="25"/>
      <c r="C66" s="25"/>
      <c r="D66" s="45"/>
      <c r="E66" s="21" t="s">
        <v>496</v>
      </c>
      <c r="F66" s="20"/>
      <c r="G66" s="22"/>
      <c r="H66" s="22"/>
      <c r="I66" s="22"/>
      <c r="J66" s="23"/>
      <c r="K66" s="22"/>
      <c r="L66" s="173"/>
      <c r="M66" s="219">
        <f t="shared" si="8"/>
        <v>0</v>
      </c>
      <c r="N66" s="221">
        <v>0</v>
      </c>
      <c r="O66" s="219"/>
      <c r="P66" s="47"/>
      <c r="Q66" s="48">
        <f t="shared" si="7"/>
        <v>0</v>
      </c>
      <c r="R66" s="47"/>
      <c r="S66" s="47">
        <f t="shared" si="23"/>
        <v>0</v>
      </c>
      <c r="T66" s="23">
        <v>0</v>
      </c>
      <c r="U66" s="47"/>
      <c r="V66" s="47">
        <f t="shared" si="24"/>
        <v>0</v>
      </c>
      <c r="W66" s="23">
        <v>0</v>
      </c>
      <c r="X66" s="47"/>
      <c r="Y66" s="188"/>
    </row>
    <row r="67" spans="1:25" s="43" customFormat="1" ht="20.25" customHeight="1">
      <c r="A67" s="44"/>
      <c r="B67" s="25"/>
      <c r="C67" s="25"/>
      <c r="D67" s="45"/>
      <c r="E67" s="46" t="s">
        <v>395</v>
      </c>
      <c r="F67" s="45" t="s">
        <v>396</v>
      </c>
      <c r="G67" s="23"/>
      <c r="H67" s="23"/>
      <c r="I67" s="23"/>
      <c r="J67" s="23"/>
      <c r="K67" s="23"/>
      <c r="L67" s="173"/>
      <c r="M67" s="219">
        <f t="shared" si="8"/>
        <v>0</v>
      </c>
      <c r="N67" s="221">
        <v>0</v>
      </c>
      <c r="O67" s="219"/>
      <c r="P67" s="47"/>
      <c r="Q67" s="48">
        <f t="shared" si="7"/>
        <v>0</v>
      </c>
      <c r="R67" s="47"/>
      <c r="S67" s="47">
        <f t="shared" si="23"/>
        <v>0</v>
      </c>
      <c r="T67" s="23">
        <v>0</v>
      </c>
      <c r="U67" s="47"/>
      <c r="V67" s="47">
        <f t="shared" si="24"/>
        <v>0</v>
      </c>
      <c r="W67" s="23">
        <v>0</v>
      </c>
      <c r="X67" s="47"/>
      <c r="Y67" s="188"/>
    </row>
    <row r="68" spans="1:25" s="43" customFormat="1" ht="21" customHeight="1">
      <c r="A68" s="63" t="s">
        <v>199</v>
      </c>
      <c r="B68" s="42" t="s">
        <v>187</v>
      </c>
      <c r="C68" s="42" t="s">
        <v>197</v>
      </c>
      <c r="D68" s="45" t="s">
        <v>188</v>
      </c>
      <c r="E68" s="21" t="s">
        <v>200</v>
      </c>
      <c r="F68" s="71"/>
      <c r="G68" s="74">
        <v>0</v>
      </c>
      <c r="H68" s="74">
        <v>0</v>
      </c>
      <c r="I68" s="74">
        <v>0</v>
      </c>
      <c r="J68" s="19"/>
      <c r="K68" s="74">
        <v>0</v>
      </c>
      <c r="L68" s="174"/>
      <c r="M68" s="223"/>
      <c r="N68" s="221">
        <v>0</v>
      </c>
      <c r="O68" s="223"/>
      <c r="P68" s="48"/>
      <c r="Q68" s="48">
        <f t="shared" si="7"/>
        <v>0</v>
      </c>
      <c r="R68" s="48"/>
      <c r="S68" s="48"/>
      <c r="T68" s="23">
        <v>0</v>
      </c>
      <c r="U68" s="48"/>
      <c r="V68" s="48"/>
      <c r="W68" s="23">
        <v>0</v>
      </c>
      <c r="X68" s="48"/>
      <c r="Y68" s="186"/>
    </row>
    <row r="69" spans="1:25" ht="12.75" customHeight="1">
      <c r="A69" s="67"/>
      <c r="B69" s="68"/>
      <c r="C69" s="68"/>
      <c r="D69" s="61"/>
      <c r="E69" s="69" t="s">
        <v>193</v>
      </c>
      <c r="F69" s="61"/>
      <c r="G69" s="23"/>
      <c r="H69" s="23"/>
      <c r="I69" s="23"/>
      <c r="J69" s="23"/>
      <c r="K69" s="23"/>
      <c r="L69" s="173"/>
      <c r="M69" s="219"/>
      <c r="N69" s="221">
        <v>0</v>
      </c>
      <c r="O69" s="219"/>
      <c r="P69" s="47"/>
      <c r="Q69" s="48">
        <f t="shared" si="7"/>
        <v>0</v>
      </c>
      <c r="R69" s="47"/>
      <c r="S69" s="47"/>
      <c r="T69" s="23">
        <v>0</v>
      </c>
      <c r="U69" s="47"/>
      <c r="V69" s="47"/>
      <c r="W69" s="23">
        <v>0</v>
      </c>
      <c r="X69" s="47"/>
      <c r="Y69" s="156"/>
    </row>
    <row r="70" spans="1:25" ht="12.75" customHeight="1">
      <c r="A70" s="60" t="s">
        <v>201</v>
      </c>
      <c r="B70" s="30" t="s">
        <v>187</v>
      </c>
      <c r="C70" s="30" t="s">
        <v>197</v>
      </c>
      <c r="D70" s="61" t="s">
        <v>191</v>
      </c>
      <c r="E70" s="69" t="s">
        <v>202</v>
      </c>
      <c r="F70" s="61"/>
      <c r="G70" s="23">
        <v>0</v>
      </c>
      <c r="H70" s="23">
        <v>0</v>
      </c>
      <c r="I70" s="23">
        <v>0</v>
      </c>
      <c r="J70" s="23"/>
      <c r="K70" s="23">
        <v>0</v>
      </c>
      <c r="L70" s="173"/>
      <c r="M70" s="219"/>
      <c r="N70" s="221">
        <v>0</v>
      </c>
      <c r="O70" s="219"/>
      <c r="P70" s="47"/>
      <c r="Q70" s="48">
        <f t="shared" si="7"/>
        <v>0</v>
      </c>
      <c r="R70" s="47"/>
      <c r="S70" s="47"/>
      <c r="T70" s="23">
        <v>0</v>
      </c>
      <c r="U70" s="47"/>
      <c r="V70" s="47"/>
      <c r="W70" s="23">
        <v>0</v>
      </c>
      <c r="X70" s="47"/>
      <c r="Y70" s="157"/>
    </row>
    <row r="71" spans="1:25" ht="12.75" customHeight="1">
      <c r="A71" s="67"/>
      <c r="B71" s="68"/>
      <c r="C71" s="68"/>
      <c r="D71" s="61"/>
      <c r="E71" s="69" t="s">
        <v>5</v>
      </c>
      <c r="F71" s="61"/>
      <c r="G71" s="23"/>
      <c r="H71" s="23"/>
      <c r="I71" s="23"/>
      <c r="J71" s="23"/>
      <c r="K71" s="23"/>
      <c r="L71" s="173"/>
      <c r="M71" s="219"/>
      <c r="N71" s="221">
        <v>0</v>
      </c>
      <c r="O71" s="219"/>
      <c r="P71" s="47"/>
      <c r="Q71" s="48">
        <f t="shared" si="7"/>
        <v>0</v>
      </c>
      <c r="R71" s="47"/>
      <c r="S71" s="47"/>
      <c r="T71" s="23">
        <v>0</v>
      </c>
      <c r="U71" s="47"/>
      <c r="V71" s="47"/>
      <c r="W71" s="23">
        <v>0</v>
      </c>
      <c r="X71" s="47"/>
      <c r="Y71" s="156"/>
    </row>
    <row r="72" spans="1:25" s="43" customFormat="1" ht="46.5" customHeight="1">
      <c r="A72" s="44"/>
      <c r="B72" s="25"/>
      <c r="C72" s="25"/>
      <c r="D72" s="45"/>
      <c r="E72" s="21" t="s">
        <v>497</v>
      </c>
      <c r="F72" s="20"/>
      <c r="G72" s="22"/>
      <c r="H72" s="22"/>
      <c r="I72" s="22"/>
      <c r="J72" s="23"/>
      <c r="K72" s="22"/>
      <c r="L72" s="173"/>
      <c r="M72" s="219"/>
      <c r="N72" s="221">
        <v>0</v>
      </c>
      <c r="O72" s="219"/>
      <c r="P72" s="47"/>
      <c r="Q72" s="48">
        <f t="shared" si="7"/>
        <v>0</v>
      </c>
      <c r="R72" s="47"/>
      <c r="S72" s="47"/>
      <c r="T72" s="23">
        <v>0</v>
      </c>
      <c r="U72" s="47"/>
      <c r="V72" s="47"/>
      <c r="W72" s="23">
        <v>0</v>
      </c>
      <c r="X72" s="47"/>
      <c r="Y72" s="157"/>
    </row>
    <row r="73" spans="1:25" ht="12.75" customHeight="1">
      <c r="A73" s="67"/>
      <c r="B73" s="68"/>
      <c r="C73" s="68"/>
      <c r="D73" s="61"/>
      <c r="E73" s="69" t="s">
        <v>366</v>
      </c>
      <c r="F73" s="61" t="s">
        <v>365</v>
      </c>
      <c r="G73" s="23">
        <v>0</v>
      </c>
      <c r="H73" s="23">
        <v>0</v>
      </c>
      <c r="I73" s="23">
        <v>0</v>
      </c>
      <c r="J73" s="23"/>
      <c r="K73" s="23">
        <v>0</v>
      </c>
      <c r="L73" s="173"/>
      <c r="M73" s="219"/>
      <c r="N73" s="221">
        <v>0</v>
      </c>
      <c r="O73" s="219"/>
      <c r="P73" s="47"/>
      <c r="Q73" s="48">
        <f t="shared" si="7"/>
        <v>0</v>
      </c>
      <c r="R73" s="47"/>
      <c r="S73" s="47"/>
      <c r="T73" s="23">
        <v>0</v>
      </c>
      <c r="U73" s="47"/>
      <c r="V73" s="47"/>
      <c r="W73" s="23">
        <v>0</v>
      </c>
      <c r="X73" s="47"/>
      <c r="Y73" s="156"/>
    </row>
    <row r="74" spans="1:25" ht="12.75" customHeight="1">
      <c r="A74" s="67"/>
      <c r="B74" s="68"/>
      <c r="C74" s="68"/>
      <c r="D74" s="61"/>
      <c r="E74" s="69" t="s">
        <v>432</v>
      </c>
      <c r="F74" s="61" t="s">
        <v>433</v>
      </c>
      <c r="G74" s="23">
        <v>0</v>
      </c>
      <c r="H74" s="23">
        <v>0</v>
      </c>
      <c r="I74" s="23">
        <v>0</v>
      </c>
      <c r="J74" s="23"/>
      <c r="K74" s="23">
        <v>0</v>
      </c>
      <c r="L74" s="173"/>
      <c r="M74" s="219"/>
      <c r="N74" s="221">
        <v>0</v>
      </c>
      <c r="O74" s="219"/>
      <c r="P74" s="47"/>
      <c r="Q74" s="48">
        <f t="shared" si="7"/>
        <v>0</v>
      </c>
      <c r="R74" s="47"/>
      <c r="S74" s="47"/>
      <c r="T74" s="23">
        <v>0</v>
      </c>
      <c r="U74" s="47"/>
      <c r="V74" s="47"/>
      <c r="W74" s="23">
        <v>0</v>
      </c>
      <c r="X74" s="47"/>
      <c r="Y74" s="156"/>
    </row>
    <row r="75" spans="1:25" s="43" customFormat="1" ht="41.25" customHeight="1">
      <c r="A75" s="63" t="s">
        <v>203</v>
      </c>
      <c r="B75" s="42" t="s">
        <v>187</v>
      </c>
      <c r="C75" s="42" t="s">
        <v>204</v>
      </c>
      <c r="D75" s="45" t="s">
        <v>188</v>
      </c>
      <c r="E75" s="21" t="s">
        <v>205</v>
      </c>
      <c r="F75" s="71"/>
      <c r="G75" s="74">
        <v>0</v>
      </c>
      <c r="H75" s="74">
        <v>0</v>
      </c>
      <c r="I75" s="74">
        <v>0</v>
      </c>
      <c r="J75" s="22"/>
      <c r="K75" s="74">
        <v>0</v>
      </c>
      <c r="L75" s="175"/>
      <c r="M75" s="223"/>
      <c r="N75" s="221">
        <v>0</v>
      </c>
      <c r="O75" s="223"/>
      <c r="P75" s="73"/>
      <c r="Q75" s="48">
        <f t="shared" si="7"/>
        <v>0</v>
      </c>
      <c r="R75" s="73"/>
      <c r="S75" s="48"/>
      <c r="T75" s="23">
        <v>0</v>
      </c>
      <c r="U75" s="48"/>
      <c r="V75" s="48"/>
      <c r="W75" s="23">
        <v>0</v>
      </c>
      <c r="X75" s="48"/>
      <c r="Y75" s="157"/>
    </row>
    <row r="76" spans="1:25" ht="12.75" customHeight="1">
      <c r="A76" s="67"/>
      <c r="B76" s="68"/>
      <c r="C76" s="68"/>
      <c r="D76" s="61"/>
      <c r="E76" s="69" t="s">
        <v>193</v>
      </c>
      <c r="F76" s="61"/>
      <c r="G76" s="23"/>
      <c r="H76" s="23"/>
      <c r="I76" s="23"/>
      <c r="J76" s="23"/>
      <c r="K76" s="23"/>
      <c r="L76" s="173"/>
      <c r="M76" s="219"/>
      <c r="N76" s="221">
        <v>0</v>
      </c>
      <c r="O76" s="219"/>
      <c r="P76" s="47"/>
      <c r="Q76" s="48">
        <f t="shared" ref="Q76:Q107" si="25">K76-H76</f>
        <v>0</v>
      </c>
      <c r="R76" s="47"/>
      <c r="S76" s="47"/>
      <c r="T76" s="23">
        <v>0</v>
      </c>
      <c r="U76" s="47"/>
      <c r="V76" s="47"/>
      <c r="W76" s="23">
        <v>0</v>
      </c>
      <c r="X76" s="47"/>
      <c r="Y76" s="156"/>
    </row>
    <row r="77" spans="1:25" s="43" customFormat="1" ht="29.25" customHeight="1">
      <c r="A77" s="63" t="s">
        <v>206</v>
      </c>
      <c r="B77" s="42" t="s">
        <v>187</v>
      </c>
      <c r="C77" s="42" t="s">
        <v>204</v>
      </c>
      <c r="D77" s="45" t="s">
        <v>191</v>
      </c>
      <c r="E77" s="46" t="s">
        <v>205</v>
      </c>
      <c r="F77" s="45"/>
      <c r="G77" s="23">
        <v>0</v>
      </c>
      <c r="H77" s="23">
        <v>0</v>
      </c>
      <c r="I77" s="23">
        <v>0</v>
      </c>
      <c r="J77" s="23"/>
      <c r="K77" s="23">
        <v>0</v>
      </c>
      <c r="L77" s="173"/>
      <c r="M77" s="219"/>
      <c r="N77" s="221">
        <v>0</v>
      </c>
      <c r="O77" s="219"/>
      <c r="P77" s="47"/>
      <c r="Q77" s="48">
        <f t="shared" si="25"/>
        <v>0</v>
      </c>
      <c r="R77" s="47"/>
      <c r="S77" s="47"/>
      <c r="T77" s="23">
        <v>0</v>
      </c>
      <c r="U77" s="47"/>
      <c r="V77" s="47"/>
      <c r="W77" s="23">
        <v>0</v>
      </c>
      <c r="X77" s="47"/>
      <c r="Y77" s="157"/>
    </row>
    <row r="78" spans="1:25" ht="12.75" customHeight="1">
      <c r="A78" s="67"/>
      <c r="B78" s="68"/>
      <c r="C78" s="68"/>
      <c r="D78" s="61"/>
      <c r="E78" s="69" t="s">
        <v>5</v>
      </c>
      <c r="F78" s="61"/>
      <c r="G78" s="23"/>
      <c r="H78" s="23"/>
      <c r="I78" s="23"/>
      <c r="J78" s="23"/>
      <c r="K78" s="23"/>
      <c r="L78" s="173"/>
      <c r="M78" s="219"/>
      <c r="N78" s="221">
        <v>0</v>
      </c>
      <c r="O78" s="219"/>
      <c r="P78" s="47"/>
      <c r="Q78" s="48">
        <f t="shared" si="25"/>
        <v>0</v>
      </c>
      <c r="R78" s="47"/>
      <c r="S78" s="47"/>
      <c r="T78" s="23">
        <v>0</v>
      </c>
      <c r="U78" s="47"/>
      <c r="V78" s="47"/>
      <c r="W78" s="23">
        <v>0</v>
      </c>
      <c r="X78" s="47"/>
      <c r="Y78" s="156"/>
    </row>
    <row r="79" spans="1:25" ht="20.25" customHeight="1">
      <c r="A79" s="67"/>
      <c r="B79" s="68"/>
      <c r="C79" s="68"/>
      <c r="D79" s="61"/>
      <c r="E79" s="75" t="s">
        <v>498</v>
      </c>
      <c r="F79" s="76"/>
      <c r="G79" s="22"/>
      <c r="H79" s="22"/>
      <c r="I79" s="22"/>
      <c r="J79" s="23"/>
      <c r="K79" s="22"/>
      <c r="L79" s="173"/>
      <c r="M79" s="219"/>
      <c r="N79" s="221">
        <v>0</v>
      </c>
      <c r="O79" s="219"/>
      <c r="P79" s="47"/>
      <c r="Q79" s="48">
        <f t="shared" si="25"/>
        <v>0</v>
      </c>
      <c r="R79" s="47"/>
      <c r="S79" s="47"/>
      <c r="T79" s="23">
        <v>0</v>
      </c>
      <c r="U79" s="47"/>
      <c r="V79" s="47"/>
      <c r="W79" s="23">
        <v>0</v>
      </c>
      <c r="X79" s="47"/>
      <c r="Y79" s="157"/>
    </row>
    <row r="80" spans="1:25" s="43" customFormat="1" ht="22.5" customHeight="1">
      <c r="A80" s="44"/>
      <c r="B80" s="25"/>
      <c r="C80" s="25"/>
      <c r="D80" s="45"/>
      <c r="E80" s="46" t="s">
        <v>449</v>
      </c>
      <c r="F80" s="45" t="s">
        <v>448</v>
      </c>
      <c r="G80" s="23">
        <v>0</v>
      </c>
      <c r="H80" s="23">
        <v>0</v>
      </c>
      <c r="I80" s="23">
        <v>0</v>
      </c>
      <c r="J80" s="23"/>
      <c r="K80" s="23">
        <v>0</v>
      </c>
      <c r="L80" s="173"/>
      <c r="M80" s="219"/>
      <c r="N80" s="221">
        <v>0</v>
      </c>
      <c r="O80" s="219"/>
      <c r="P80" s="47"/>
      <c r="Q80" s="48">
        <f t="shared" si="25"/>
        <v>0</v>
      </c>
      <c r="R80" s="47"/>
      <c r="S80" s="47"/>
      <c r="T80" s="23">
        <v>0</v>
      </c>
      <c r="U80" s="47"/>
      <c r="V80" s="47"/>
      <c r="W80" s="23">
        <v>0</v>
      </c>
      <c r="X80" s="47"/>
      <c r="Y80" s="156"/>
    </row>
    <row r="81" spans="1:25" ht="27" customHeight="1">
      <c r="A81" s="67"/>
      <c r="B81" s="68"/>
      <c r="C81" s="68"/>
      <c r="D81" s="61"/>
      <c r="E81" s="75" t="s">
        <v>499</v>
      </c>
      <c r="F81" s="76"/>
      <c r="G81" s="22"/>
      <c r="H81" s="22"/>
      <c r="I81" s="22"/>
      <c r="J81" s="23"/>
      <c r="K81" s="22"/>
      <c r="L81" s="173"/>
      <c r="M81" s="219"/>
      <c r="N81" s="221">
        <v>0</v>
      </c>
      <c r="O81" s="219"/>
      <c r="P81" s="47"/>
      <c r="Q81" s="48">
        <f t="shared" si="25"/>
        <v>0</v>
      </c>
      <c r="R81" s="47"/>
      <c r="S81" s="47"/>
      <c r="T81" s="23">
        <v>0</v>
      </c>
      <c r="U81" s="47"/>
      <c r="V81" s="47"/>
      <c r="W81" s="23">
        <v>0</v>
      </c>
      <c r="X81" s="47"/>
      <c r="Y81" s="156"/>
    </row>
    <row r="82" spans="1:25" s="43" customFormat="1" ht="22.5" customHeight="1">
      <c r="A82" s="44"/>
      <c r="B82" s="25"/>
      <c r="C82" s="25"/>
      <c r="D82" s="45"/>
      <c r="E82" s="46" t="s">
        <v>449</v>
      </c>
      <c r="F82" s="45" t="s">
        <v>448</v>
      </c>
      <c r="G82" s="22"/>
      <c r="H82" s="22"/>
      <c r="I82" s="22"/>
      <c r="J82" s="23"/>
      <c r="K82" s="22"/>
      <c r="L82" s="173"/>
      <c r="M82" s="219"/>
      <c r="N82" s="221">
        <v>0</v>
      </c>
      <c r="O82" s="219"/>
      <c r="P82" s="47"/>
      <c r="Q82" s="48">
        <f t="shared" si="25"/>
        <v>0</v>
      </c>
      <c r="R82" s="47"/>
      <c r="S82" s="47"/>
      <c r="T82" s="23">
        <v>0</v>
      </c>
      <c r="U82" s="47"/>
      <c r="V82" s="47"/>
      <c r="W82" s="23">
        <v>0</v>
      </c>
      <c r="X82" s="47"/>
      <c r="Y82" s="157"/>
    </row>
    <row r="83" spans="1:25" ht="26.25" customHeight="1">
      <c r="A83" s="67"/>
      <c r="B83" s="68"/>
      <c r="C83" s="68"/>
      <c r="D83" s="61"/>
      <c r="E83" s="75" t="s">
        <v>500</v>
      </c>
      <c r="F83" s="76"/>
      <c r="G83" s="22"/>
      <c r="H83" s="22"/>
      <c r="I83" s="22"/>
      <c r="J83" s="23"/>
      <c r="K83" s="22"/>
      <c r="L83" s="173"/>
      <c r="M83" s="219"/>
      <c r="N83" s="221">
        <v>0</v>
      </c>
      <c r="O83" s="219"/>
      <c r="P83" s="47"/>
      <c r="Q83" s="48">
        <f t="shared" si="25"/>
        <v>0</v>
      </c>
      <c r="R83" s="47"/>
      <c r="S83" s="47"/>
      <c r="T83" s="23">
        <v>0</v>
      </c>
      <c r="U83" s="47"/>
      <c r="V83" s="47"/>
      <c r="W83" s="23">
        <v>0</v>
      </c>
      <c r="X83" s="47"/>
      <c r="Y83" s="156"/>
    </row>
    <row r="84" spans="1:25" s="43" customFormat="1" ht="22.5" customHeight="1">
      <c r="A84" s="44"/>
      <c r="B84" s="25"/>
      <c r="C84" s="25"/>
      <c r="D84" s="45"/>
      <c r="E84" s="46" t="s">
        <v>449</v>
      </c>
      <c r="F84" s="45" t="s">
        <v>448</v>
      </c>
      <c r="G84" s="22"/>
      <c r="H84" s="22"/>
      <c r="I84" s="22"/>
      <c r="J84" s="23"/>
      <c r="K84" s="22"/>
      <c r="L84" s="173"/>
      <c r="M84" s="219"/>
      <c r="N84" s="221">
        <v>0</v>
      </c>
      <c r="O84" s="219"/>
      <c r="P84" s="47"/>
      <c r="Q84" s="48">
        <f t="shared" si="25"/>
        <v>0</v>
      </c>
      <c r="R84" s="47"/>
      <c r="S84" s="47"/>
      <c r="T84" s="23">
        <v>0</v>
      </c>
      <c r="U84" s="47"/>
      <c r="V84" s="47"/>
      <c r="W84" s="23">
        <v>0</v>
      </c>
      <c r="X84" s="47"/>
      <c r="Y84" s="156"/>
    </row>
    <row r="85" spans="1:25" ht="24.75" customHeight="1">
      <c r="A85" s="60" t="s">
        <v>207</v>
      </c>
      <c r="B85" s="30" t="s">
        <v>187</v>
      </c>
      <c r="C85" s="30" t="s">
        <v>208</v>
      </c>
      <c r="D85" s="61" t="s">
        <v>188</v>
      </c>
      <c r="E85" s="75" t="s">
        <v>209</v>
      </c>
      <c r="F85" s="77"/>
      <c r="G85" s="23">
        <f>G89+G91</f>
        <v>10158.4</v>
      </c>
      <c r="H85" s="23">
        <f>H89+H91</f>
        <v>10158.4</v>
      </c>
      <c r="I85" s="22"/>
      <c r="J85" s="23">
        <f>J89+J91</f>
        <v>8800</v>
      </c>
      <c r="K85" s="22">
        <f>K92+K93</f>
        <v>8800</v>
      </c>
      <c r="L85" s="173"/>
      <c r="M85" s="223">
        <f>M91</f>
        <v>13000</v>
      </c>
      <c r="N85" s="229">
        <f>N91</f>
        <v>13000</v>
      </c>
      <c r="O85" s="219"/>
      <c r="P85" s="47"/>
      <c r="Q85" s="48">
        <f>N85-J85</f>
        <v>4200</v>
      </c>
      <c r="R85" s="47"/>
      <c r="S85" s="48">
        <f>S91</f>
        <v>13000</v>
      </c>
      <c r="T85" s="19">
        <f>T91</f>
        <v>13000</v>
      </c>
      <c r="U85" s="47"/>
      <c r="V85" s="48">
        <f>V91</f>
        <v>13000</v>
      </c>
      <c r="W85" s="19">
        <f>W91</f>
        <v>13000</v>
      </c>
      <c r="X85" s="47"/>
      <c r="Y85" s="157"/>
    </row>
    <row r="86" spans="1:25" ht="12.75" customHeight="1">
      <c r="A86" s="67"/>
      <c r="B86" s="68"/>
      <c r="C86" s="68"/>
      <c r="D86" s="61"/>
      <c r="E86" s="69" t="s">
        <v>193</v>
      </c>
      <c r="F86" s="61"/>
      <c r="G86" s="22"/>
      <c r="H86" s="22"/>
      <c r="I86" s="22"/>
      <c r="J86" s="23"/>
      <c r="K86" s="22"/>
      <c r="L86" s="173"/>
      <c r="M86" s="219"/>
      <c r="N86" s="221">
        <f t="shared" ref="N86" si="26">K86*1.1</f>
        <v>0</v>
      </c>
      <c r="O86" s="219"/>
      <c r="P86" s="47"/>
      <c r="Q86" s="48">
        <f t="shared" si="25"/>
        <v>0</v>
      </c>
      <c r="R86" s="47"/>
      <c r="S86" s="47"/>
      <c r="T86" s="23">
        <f t="shared" ref="T86" si="27">Q86*1.1</f>
        <v>0</v>
      </c>
      <c r="U86" s="47"/>
      <c r="V86" s="47"/>
      <c r="W86" s="23">
        <f t="shared" ref="W86" si="28">T86*1.1</f>
        <v>0</v>
      </c>
      <c r="X86" s="47"/>
      <c r="Y86" s="187"/>
    </row>
    <row r="87" spans="1:25" s="43" customFormat="1" ht="33" customHeight="1">
      <c r="A87" s="63" t="s">
        <v>210</v>
      </c>
      <c r="B87" s="42" t="s">
        <v>187</v>
      </c>
      <c r="C87" s="42" t="s">
        <v>208</v>
      </c>
      <c r="D87" s="45" t="s">
        <v>191</v>
      </c>
      <c r="E87" s="46" t="s">
        <v>209</v>
      </c>
      <c r="F87" s="45"/>
      <c r="G87" s="22"/>
      <c r="H87" s="22"/>
      <c r="I87" s="22"/>
      <c r="J87" s="23"/>
      <c r="K87" s="22"/>
      <c r="L87" s="173"/>
      <c r="M87" s="219"/>
      <c r="N87" s="221">
        <v>0</v>
      </c>
      <c r="O87" s="219"/>
      <c r="P87" s="47"/>
      <c r="Q87" s="48">
        <f t="shared" si="25"/>
        <v>0</v>
      </c>
      <c r="R87" s="47"/>
      <c r="S87" s="47"/>
      <c r="T87" s="23">
        <v>0</v>
      </c>
      <c r="U87" s="47"/>
      <c r="V87" s="47"/>
      <c r="W87" s="23">
        <v>0</v>
      </c>
      <c r="X87" s="47"/>
      <c r="Y87" s="188"/>
    </row>
    <row r="88" spans="1:25" ht="19.5" customHeight="1">
      <c r="A88" s="67"/>
      <c r="B88" s="68"/>
      <c r="C88" s="68"/>
      <c r="D88" s="61"/>
      <c r="E88" s="69" t="s">
        <v>5</v>
      </c>
      <c r="F88" s="61"/>
      <c r="G88" s="22"/>
      <c r="H88" s="22"/>
      <c r="I88" s="22"/>
      <c r="J88" s="23"/>
      <c r="K88" s="22"/>
      <c r="L88" s="173"/>
      <c r="M88" s="219"/>
      <c r="N88" s="221">
        <v>0</v>
      </c>
      <c r="O88" s="219"/>
      <c r="P88" s="47"/>
      <c r="Q88" s="48">
        <f t="shared" si="25"/>
        <v>0</v>
      </c>
      <c r="R88" s="47"/>
      <c r="S88" s="47"/>
      <c r="T88" s="23">
        <v>0</v>
      </c>
      <c r="U88" s="47"/>
      <c r="V88" s="47"/>
      <c r="W88" s="23">
        <v>0</v>
      </c>
      <c r="X88" s="47"/>
      <c r="Y88" s="186"/>
    </row>
    <row r="89" spans="1:25" ht="49.5" customHeight="1">
      <c r="A89" s="67"/>
      <c r="B89" s="68"/>
      <c r="C89" s="68"/>
      <c r="D89" s="61"/>
      <c r="E89" s="75" t="s">
        <v>501</v>
      </c>
      <c r="F89" s="76"/>
      <c r="G89" s="22"/>
      <c r="H89" s="22"/>
      <c r="I89" s="22"/>
      <c r="J89" s="23"/>
      <c r="K89" s="22"/>
      <c r="L89" s="173"/>
      <c r="M89" s="219"/>
      <c r="N89" s="221">
        <v>0</v>
      </c>
      <c r="O89" s="219"/>
      <c r="P89" s="47"/>
      <c r="Q89" s="48">
        <f t="shared" si="25"/>
        <v>0</v>
      </c>
      <c r="R89" s="47"/>
      <c r="S89" s="47"/>
      <c r="T89" s="23">
        <v>0</v>
      </c>
      <c r="U89" s="47"/>
      <c r="V89" s="47"/>
      <c r="W89" s="23">
        <v>0</v>
      </c>
      <c r="X89" s="47"/>
      <c r="Y89" s="187"/>
    </row>
    <row r="90" spans="1:25" s="43" customFormat="1" ht="21" customHeight="1">
      <c r="A90" s="44"/>
      <c r="B90" s="25"/>
      <c r="C90" s="25"/>
      <c r="D90" s="45"/>
      <c r="E90" s="46" t="s">
        <v>430</v>
      </c>
      <c r="F90" s="45" t="s">
        <v>431</v>
      </c>
      <c r="G90" s="23">
        <v>0</v>
      </c>
      <c r="H90" s="23">
        <v>0</v>
      </c>
      <c r="I90" s="23">
        <v>0</v>
      </c>
      <c r="J90" s="23"/>
      <c r="K90" s="23">
        <v>0</v>
      </c>
      <c r="L90" s="173"/>
      <c r="M90" s="219"/>
      <c r="N90" s="221">
        <v>0</v>
      </c>
      <c r="O90" s="219"/>
      <c r="P90" s="47"/>
      <c r="Q90" s="48">
        <f t="shared" si="25"/>
        <v>0</v>
      </c>
      <c r="R90" s="47"/>
      <c r="S90" s="47"/>
      <c r="T90" s="23">
        <v>0</v>
      </c>
      <c r="U90" s="47"/>
      <c r="V90" s="47"/>
      <c r="W90" s="23">
        <v>0</v>
      </c>
      <c r="X90" s="47"/>
      <c r="Y90" s="188"/>
    </row>
    <row r="91" spans="1:25" s="246" customFormat="1" ht="50.25" customHeight="1">
      <c r="A91" s="236"/>
      <c r="B91" s="237"/>
      <c r="C91" s="237"/>
      <c r="D91" s="238"/>
      <c r="E91" s="239" t="s">
        <v>502</v>
      </c>
      <c r="F91" s="240"/>
      <c r="G91" s="241">
        <f>G92+G93</f>
        <v>10158.4</v>
      </c>
      <c r="H91" s="241">
        <f>H92+H93</f>
        <v>10158.4</v>
      </c>
      <c r="I91" s="241">
        <f>I92+I93</f>
        <v>0</v>
      </c>
      <c r="J91" s="241">
        <f>J92+J93</f>
        <v>8800</v>
      </c>
      <c r="K91" s="241">
        <f>K92+K93</f>
        <v>8800</v>
      </c>
      <c r="L91" s="242"/>
      <c r="M91" s="219">
        <f>M92+M93</f>
        <v>13000</v>
      </c>
      <c r="N91" s="221">
        <f>N92+N93</f>
        <v>13000</v>
      </c>
      <c r="O91" s="243"/>
      <c r="P91" s="244"/>
      <c r="Q91" s="244">
        <f>N91-J91</f>
        <v>4200</v>
      </c>
      <c r="R91" s="244"/>
      <c r="S91" s="47">
        <f>S92+S93</f>
        <v>13000</v>
      </c>
      <c r="T91" s="23">
        <f>T92+T93</f>
        <v>13000</v>
      </c>
      <c r="U91" s="244"/>
      <c r="V91" s="47">
        <f>V92+V93</f>
        <v>13000</v>
      </c>
      <c r="W91" s="23">
        <f>W92+W93</f>
        <v>13000</v>
      </c>
      <c r="X91" s="244"/>
      <c r="Y91" s="245"/>
    </row>
    <row r="92" spans="1:25" s="43" customFormat="1" ht="25.5" customHeight="1">
      <c r="A92" s="44"/>
      <c r="B92" s="25"/>
      <c r="C92" s="25"/>
      <c r="D92" s="45"/>
      <c r="E92" s="46" t="s">
        <v>398</v>
      </c>
      <c r="F92" s="45" t="s">
        <v>397</v>
      </c>
      <c r="G92" s="23">
        <f>H92</f>
        <v>6961.9</v>
      </c>
      <c r="H92" s="23">
        <v>6961.9</v>
      </c>
      <c r="I92" s="23">
        <v>0</v>
      </c>
      <c r="J92" s="23">
        <f>K92</f>
        <v>0</v>
      </c>
      <c r="K92" s="23"/>
      <c r="L92" s="173"/>
      <c r="M92" s="219">
        <f>N92</f>
        <v>4000</v>
      </c>
      <c r="N92" s="221">
        <v>4000</v>
      </c>
      <c r="O92" s="219"/>
      <c r="P92" s="47"/>
      <c r="Q92" s="48">
        <f>N92-J92</f>
        <v>4000</v>
      </c>
      <c r="R92" s="47"/>
      <c r="S92" s="47">
        <f>T92</f>
        <v>4000</v>
      </c>
      <c r="T92" s="23">
        <v>4000</v>
      </c>
      <c r="U92" s="47"/>
      <c r="V92" s="47">
        <f>W92</f>
        <v>4000</v>
      </c>
      <c r="W92" s="23">
        <v>4000</v>
      </c>
      <c r="X92" s="47"/>
      <c r="Y92" s="188"/>
    </row>
    <row r="93" spans="1:25" s="43" customFormat="1" ht="24" customHeight="1">
      <c r="A93" s="44"/>
      <c r="B93" s="25"/>
      <c r="C93" s="25"/>
      <c r="D93" s="45"/>
      <c r="E93" s="46" t="s">
        <v>430</v>
      </c>
      <c r="F93" s="45" t="s">
        <v>431</v>
      </c>
      <c r="G93" s="23">
        <f>H93</f>
        <v>3196.5</v>
      </c>
      <c r="H93" s="23">
        <v>3196.5</v>
      </c>
      <c r="I93" s="23">
        <v>0</v>
      </c>
      <c r="J93" s="23">
        <f>K93</f>
        <v>8800</v>
      </c>
      <c r="K93" s="23">
        <v>8800</v>
      </c>
      <c r="L93" s="173"/>
      <c r="M93" s="219">
        <f>N93</f>
        <v>9000</v>
      </c>
      <c r="N93" s="221">
        <v>9000</v>
      </c>
      <c r="O93" s="219"/>
      <c r="P93" s="47"/>
      <c r="Q93" s="48">
        <f>N93-J93</f>
        <v>200</v>
      </c>
      <c r="R93" s="47"/>
      <c r="S93" s="47">
        <f>T93</f>
        <v>9000</v>
      </c>
      <c r="T93" s="23">
        <v>9000</v>
      </c>
      <c r="U93" s="47"/>
      <c r="V93" s="47">
        <f>W93</f>
        <v>9000</v>
      </c>
      <c r="W93" s="23">
        <v>9000</v>
      </c>
      <c r="X93" s="47"/>
      <c r="Y93" s="188"/>
    </row>
    <row r="94" spans="1:25" s="43" customFormat="1" ht="25.5" customHeight="1">
      <c r="A94" s="63" t="s">
        <v>211</v>
      </c>
      <c r="B94" s="42" t="s">
        <v>212</v>
      </c>
      <c r="C94" s="42" t="s">
        <v>188</v>
      </c>
      <c r="D94" s="45" t="s">
        <v>188</v>
      </c>
      <c r="E94" s="64" t="s">
        <v>213</v>
      </c>
      <c r="F94" s="65"/>
      <c r="G94" s="66">
        <v>0</v>
      </c>
      <c r="H94" s="66">
        <v>0</v>
      </c>
      <c r="I94" s="66">
        <v>0</v>
      </c>
      <c r="J94" s="22"/>
      <c r="K94" s="66">
        <v>0</v>
      </c>
      <c r="L94" s="175"/>
      <c r="M94" s="220"/>
      <c r="N94" s="221">
        <v>0</v>
      </c>
      <c r="O94" s="220"/>
      <c r="P94" s="73"/>
      <c r="Q94" s="48">
        <f t="shared" si="25"/>
        <v>0</v>
      </c>
      <c r="R94" s="73"/>
      <c r="S94" s="73"/>
      <c r="T94" s="23">
        <v>0</v>
      </c>
      <c r="U94" s="73"/>
      <c r="V94" s="73"/>
      <c r="W94" s="23">
        <v>0</v>
      </c>
      <c r="X94" s="73"/>
      <c r="Y94" s="188"/>
    </row>
    <row r="95" spans="1:25" s="43" customFormat="1" ht="19.5" customHeight="1">
      <c r="A95" s="44"/>
      <c r="B95" s="25"/>
      <c r="C95" s="25"/>
      <c r="D95" s="45"/>
      <c r="E95" s="46" t="s">
        <v>5</v>
      </c>
      <c r="F95" s="45"/>
      <c r="G95" s="23"/>
      <c r="H95" s="23"/>
      <c r="I95" s="23"/>
      <c r="J95" s="23"/>
      <c r="K95" s="23"/>
      <c r="L95" s="173"/>
      <c r="M95" s="219"/>
      <c r="N95" s="221">
        <v>0</v>
      </c>
      <c r="O95" s="219"/>
      <c r="P95" s="47"/>
      <c r="Q95" s="48">
        <f t="shared" si="25"/>
        <v>0</v>
      </c>
      <c r="R95" s="47"/>
      <c r="S95" s="47"/>
      <c r="T95" s="23">
        <v>0</v>
      </c>
      <c r="U95" s="47"/>
      <c r="V95" s="47"/>
      <c r="W95" s="23">
        <v>0</v>
      </c>
      <c r="X95" s="47"/>
      <c r="Y95" s="188"/>
    </row>
    <row r="96" spans="1:25" s="43" customFormat="1" ht="19.5" customHeight="1">
      <c r="A96" s="63" t="s">
        <v>214</v>
      </c>
      <c r="B96" s="42" t="s">
        <v>212</v>
      </c>
      <c r="C96" s="42" t="s">
        <v>215</v>
      </c>
      <c r="D96" s="45" t="s">
        <v>188</v>
      </c>
      <c r="E96" s="21" t="s">
        <v>216</v>
      </c>
      <c r="F96" s="71"/>
      <c r="G96" s="74">
        <v>0</v>
      </c>
      <c r="H96" s="74">
        <v>0</v>
      </c>
      <c r="I96" s="74">
        <v>0</v>
      </c>
      <c r="J96" s="22"/>
      <c r="K96" s="74">
        <v>0</v>
      </c>
      <c r="L96" s="175"/>
      <c r="M96" s="220"/>
      <c r="N96" s="221">
        <v>0</v>
      </c>
      <c r="O96" s="220"/>
      <c r="P96" s="73"/>
      <c r="Q96" s="48">
        <f t="shared" si="25"/>
        <v>0</v>
      </c>
      <c r="R96" s="73"/>
      <c r="S96" s="73"/>
      <c r="T96" s="23">
        <v>0</v>
      </c>
      <c r="U96" s="73"/>
      <c r="V96" s="73"/>
      <c r="W96" s="23">
        <v>0</v>
      </c>
      <c r="X96" s="73"/>
      <c r="Y96" s="186"/>
    </row>
    <row r="97" spans="1:25" s="43" customFormat="1" ht="20.25" customHeight="1">
      <c r="A97" s="44"/>
      <c r="B97" s="25"/>
      <c r="C97" s="25"/>
      <c r="D97" s="45"/>
      <c r="E97" s="46" t="s">
        <v>193</v>
      </c>
      <c r="F97" s="45"/>
      <c r="G97" s="23"/>
      <c r="H97" s="23"/>
      <c r="I97" s="23"/>
      <c r="J97" s="23"/>
      <c r="K97" s="23"/>
      <c r="L97" s="173"/>
      <c r="M97" s="219"/>
      <c r="N97" s="221">
        <v>0</v>
      </c>
      <c r="O97" s="219"/>
      <c r="P97" s="47"/>
      <c r="Q97" s="48">
        <f t="shared" si="25"/>
        <v>0</v>
      </c>
      <c r="R97" s="47"/>
      <c r="S97" s="47"/>
      <c r="T97" s="23">
        <v>0</v>
      </c>
      <c r="U97" s="47"/>
      <c r="V97" s="47"/>
      <c r="W97" s="23">
        <v>0</v>
      </c>
      <c r="X97" s="47"/>
      <c r="Y97" s="157"/>
    </row>
    <row r="98" spans="1:25" s="43" customFormat="1" ht="19.5" customHeight="1">
      <c r="A98" s="63" t="s">
        <v>217</v>
      </c>
      <c r="B98" s="42" t="s">
        <v>212</v>
      </c>
      <c r="C98" s="42" t="s">
        <v>215</v>
      </c>
      <c r="D98" s="45" t="s">
        <v>191</v>
      </c>
      <c r="E98" s="46" t="s">
        <v>216</v>
      </c>
      <c r="F98" s="45"/>
      <c r="G98" s="23">
        <v>0</v>
      </c>
      <c r="H98" s="23">
        <v>0</v>
      </c>
      <c r="I98" s="23">
        <v>0</v>
      </c>
      <c r="J98" s="23"/>
      <c r="K98" s="23">
        <v>0</v>
      </c>
      <c r="L98" s="173"/>
      <c r="M98" s="219"/>
      <c r="N98" s="221">
        <v>0</v>
      </c>
      <c r="O98" s="219"/>
      <c r="P98" s="47"/>
      <c r="Q98" s="48">
        <f t="shared" si="25"/>
        <v>0</v>
      </c>
      <c r="R98" s="47"/>
      <c r="S98" s="47"/>
      <c r="T98" s="23">
        <v>0</v>
      </c>
      <c r="U98" s="47"/>
      <c r="V98" s="47"/>
      <c r="W98" s="23">
        <v>0</v>
      </c>
      <c r="X98" s="47"/>
      <c r="Y98" s="187"/>
    </row>
    <row r="99" spans="1:25" s="43" customFormat="1" ht="20.25" customHeight="1">
      <c r="A99" s="44"/>
      <c r="B99" s="25"/>
      <c r="C99" s="25"/>
      <c r="D99" s="45"/>
      <c r="E99" s="46" t="s">
        <v>5</v>
      </c>
      <c r="F99" s="45"/>
      <c r="G99" s="23"/>
      <c r="H99" s="23"/>
      <c r="I99" s="23"/>
      <c r="J99" s="23"/>
      <c r="K99" s="23"/>
      <c r="L99" s="173"/>
      <c r="M99" s="219"/>
      <c r="N99" s="221">
        <v>0</v>
      </c>
      <c r="O99" s="219"/>
      <c r="P99" s="47"/>
      <c r="Q99" s="48">
        <f t="shared" si="25"/>
        <v>0</v>
      </c>
      <c r="R99" s="47"/>
      <c r="S99" s="47"/>
      <c r="T99" s="23">
        <v>0</v>
      </c>
      <c r="U99" s="47"/>
      <c r="V99" s="47"/>
      <c r="W99" s="23">
        <v>0</v>
      </c>
      <c r="X99" s="47"/>
      <c r="Y99" s="188"/>
    </row>
    <row r="100" spans="1:25" s="43" customFormat="1" ht="30" customHeight="1">
      <c r="A100" s="44"/>
      <c r="B100" s="25"/>
      <c r="C100" s="25"/>
      <c r="D100" s="45"/>
      <c r="E100" s="21" t="s">
        <v>503</v>
      </c>
      <c r="F100" s="20"/>
      <c r="G100" s="22"/>
      <c r="H100" s="22"/>
      <c r="I100" s="22"/>
      <c r="J100" s="23"/>
      <c r="K100" s="22"/>
      <c r="L100" s="173"/>
      <c r="M100" s="219"/>
      <c r="N100" s="221">
        <v>0</v>
      </c>
      <c r="O100" s="219"/>
      <c r="P100" s="47"/>
      <c r="Q100" s="48">
        <f t="shared" si="25"/>
        <v>0</v>
      </c>
      <c r="R100" s="47"/>
      <c r="S100" s="47"/>
      <c r="T100" s="23">
        <v>0</v>
      </c>
      <c r="U100" s="47"/>
      <c r="V100" s="47"/>
      <c r="W100" s="23">
        <v>0</v>
      </c>
      <c r="X100" s="47"/>
      <c r="Y100" s="188"/>
    </row>
    <row r="101" spans="1:25" s="43" customFormat="1" ht="18.75" customHeight="1">
      <c r="A101" s="44"/>
      <c r="B101" s="25"/>
      <c r="C101" s="25"/>
      <c r="D101" s="45"/>
      <c r="E101" s="46" t="s">
        <v>374</v>
      </c>
      <c r="F101" s="45" t="s">
        <v>373</v>
      </c>
      <c r="G101" s="23">
        <v>0</v>
      </c>
      <c r="H101" s="23">
        <v>0</v>
      </c>
      <c r="I101" s="23">
        <v>0</v>
      </c>
      <c r="J101" s="23"/>
      <c r="K101" s="23">
        <v>0</v>
      </c>
      <c r="L101" s="173"/>
      <c r="M101" s="219"/>
      <c r="N101" s="221">
        <v>0</v>
      </c>
      <c r="O101" s="219"/>
      <c r="P101" s="47"/>
      <c r="Q101" s="48">
        <f t="shared" si="25"/>
        <v>0</v>
      </c>
      <c r="R101" s="47"/>
      <c r="S101" s="47"/>
      <c r="T101" s="23">
        <v>0</v>
      </c>
      <c r="U101" s="47"/>
      <c r="V101" s="47"/>
      <c r="W101" s="23">
        <v>0</v>
      </c>
      <c r="X101" s="47"/>
      <c r="Y101" s="188"/>
    </row>
    <row r="102" spans="1:25" s="43" customFormat="1" ht="18.75" customHeight="1">
      <c r="A102" s="44"/>
      <c r="B102" s="25"/>
      <c r="C102" s="25"/>
      <c r="D102" s="45"/>
      <c r="E102" s="46" t="s">
        <v>398</v>
      </c>
      <c r="F102" s="45" t="s">
        <v>397</v>
      </c>
      <c r="G102" s="23">
        <v>0</v>
      </c>
      <c r="H102" s="23">
        <v>0</v>
      </c>
      <c r="I102" s="23">
        <v>0</v>
      </c>
      <c r="J102" s="23"/>
      <c r="K102" s="23">
        <v>0</v>
      </c>
      <c r="L102" s="173"/>
      <c r="M102" s="219"/>
      <c r="N102" s="221">
        <v>0</v>
      </c>
      <c r="O102" s="219"/>
      <c r="P102" s="47"/>
      <c r="Q102" s="48">
        <f t="shared" si="25"/>
        <v>0</v>
      </c>
      <c r="R102" s="47"/>
      <c r="S102" s="47"/>
      <c r="T102" s="23">
        <v>0</v>
      </c>
      <c r="U102" s="47"/>
      <c r="V102" s="47"/>
      <c r="W102" s="23">
        <v>0</v>
      </c>
      <c r="X102" s="47"/>
      <c r="Y102" s="188"/>
    </row>
    <row r="103" spans="1:25" s="43" customFormat="1" ht="18.75" customHeight="1">
      <c r="A103" s="44"/>
      <c r="B103" s="25"/>
      <c r="C103" s="25"/>
      <c r="D103" s="45"/>
      <c r="E103" s="46" t="s">
        <v>439</v>
      </c>
      <c r="F103" s="45" t="s">
        <v>438</v>
      </c>
      <c r="G103" s="23">
        <v>0</v>
      </c>
      <c r="H103" s="23">
        <v>0</v>
      </c>
      <c r="I103" s="23">
        <v>0</v>
      </c>
      <c r="J103" s="23"/>
      <c r="K103" s="23">
        <v>0</v>
      </c>
      <c r="L103" s="173"/>
      <c r="M103" s="219"/>
      <c r="N103" s="221">
        <v>0</v>
      </c>
      <c r="O103" s="219"/>
      <c r="P103" s="47"/>
      <c r="Q103" s="48">
        <f t="shared" si="25"/>
        <v>0</v>
      </c>
      <c r="R103" s="47"/>
      <c r="S103" s="47"/>
      <c r="T103" s="23">
        <v>0</v>
      </c>
      <c r="U103" s="47"/>
      <c r="V103" s="47"/>
      <c r="W103" s="23">
        <v>0</v>
      </c>
      <c r="X103" s="47"/>
      <c r="Y103" s="188"/>
    </row>
    <row r="104" spans="1:25" s="43" customFormat="1" ht="18.75" customHeight="1">
      <c r="A104" s="44"/>
      <c r="B104" s="25"/>
      <c r="C104" s="25"/>
      <c r="D104" s="45"/>
      <c r="E104" s="46" t="s">
        <v>443</v>
      </c>
      <c r="F104" s="45" t="s">
        <v>442</v>
      </c>
      <c r="G104" s="23">
        <v>0</v>
      </c>
      <c r="H104" s="23">
        <v>0</v>
      </c>
      <c r="I104" s="23">
        <v>0</v>
      </c>
      <c r="J104" s="23"/>
      <c r="K104" s="23">
        <v>0</v>
      </c>
      <c r="L104" s="173"/>
      <c r="M104" s="219"/>
      <c r="N104" s="221">
        <v>0</v>
      </c>
      <c r="O104" s="219"/>
      <c r="P104" s="47"/>
      <c r="Q104" s="48">
        <f t="shared" si="25"/>
        <v>0</v>
      </c>
      <c r="R104" s="47"/>
      <c r="S104" s="47"/>
      <c r="T104" s="23">
        <v>0</v>
      </c>
      <c r="U104" s="47"/>
      <c r="V104" s="47"/>
      <c r="W104" s="23">
        <v>0</v>
      </c>
      <c r="X104" s="47"/>
      <c r="Y104" s="188"/>
    </row>
    <row r="105" spans="1:25" s="43" customFormat="1" ht="18.75" customHeight="1">
      <c r="A105" s="44"/>
      <c r="B105" s="25"/>
      <c r="C105" s="25"/>
      <c r="D105" s="45"/>
      <c r="E105" s="46" t="s">
        <v>444</v>
      </c>
      <c r="F105" s="45" t="s">
        <v>445</v>
      </c>
      <c r="G105" s="23">
        <v>0</v>
      </c>
      <c r="H105" s="23">
        <v>0</v>
      </c>
      <c r="I105" s="23">
        <v>0</v>
      </c>
      <c r="J105" s="23"/>
      <c r="K105" s="23">
        <v>0</v>
      </c>
      <c r="L105" s="173"/>
      <c r="M105" s="219"/>
      <c r="N105" s="221">
        <v>0</v>
      </c>
      <c r="O105" s="219"/>
      <c r="P105" s="47"/>
      <c r="Q105" s="48">
        <f t="shared" si="25"/>
        <v>0</v>
      </c>
      <c r="R105" s="47"/>
      <c r="S105" s="47"/>
      <c r="T105" s="23">
        <v>0</v>
      </c>
      <c r="U105" s="47"/>
      <c r="V105" s="47"/>
      <c r="W105" s="23">
        <v>0</v>
      </c>
      <c r="X105" s="47"/>
      <c r="Y105" s="188"/>
    </row>
    <row r="106" spans="1:25" s="43" customFormat="1" ht="19.5" customHeight="1">
      <c r="A106" s="63" t="s">
        <v>218</v>
      </c>
      <c r="B106" s="42" t="s">
        <v>212</v>
      </c>
      <c r="C106" s="42" t="s">
        <v>204</v>
      </c>
      <c r="D106" s="45" t="s">
        <v>188</v>
      </c>
      <c r="E106" s="21" t="s">
        <v>219</v>
      </c>
      <c r="F106" s="71"/>
      <c r="G106" s="74">
        <v>0</v>
      </c>
      <c r="H106" s="74">
        <v>0</v>
      </c>
      <c r="I106" s="74">
        <v>0</v>
      </c>
      <c r="J106" s="22"/>
      <c r="K106" s="74">
        <v>0</v>
      </c>
      <c r="L106" s="175"/>
      <c r="M106" s="220"/>
      <c r="N106" s="221">
        <v>0</v>
      </c>
      <c r="O106" s="220"/>
      <c r="P106" s="73"/>
      <c r="Q106" s="48">
        <f t="shared" si="25"/>
        <v>0</v>
      </c>
      <c r="R106" s="73"/>
      <c r="S106" s="73"/>
      <c r="T106" s="23">
        <v>0</v>
      </c>
      <c r="U106" s="73"/>
      <c r="V106" s="73"/>
      <c r="W106" s="23">
        <v>0</v>
      </c>
      <c r="X106" s="73"/>
      <c r="Y106" s="188"/>
    </row>
    <row r="107" spans="1:25" ht="12.75" customHeight="1">
      <c r="A107" s="67"/>
      <c r="B107" s="68"/>
      <c r="C107" s="68"/>
      <c r="D107" s="61"/>
      <c r="E107" s="69" t="s">
        <v>193</v>
      </c>
      <c r="F107" s="61"/>
      <c r="G107" s="23"/>
      <c r="H107" s="23"/>
      <c r="I107" s="23"/>
      <c r="J107" s="23"/>
      <c r="K107" s="23"/>
      <c r="L107" s="173"/>
      <c r="M107" s="219"/>
      <c r="N107" s="221">
        <v>0</v>
      </c>
      <c r="O107" s="219"/>
      <c r="P107" s="47"/>
      <c r="Q107" s="48">
        <f t="shared" si="25"/>
        <v>0</v>
      </c>
      <c r="R107" s="47"/>
      <c r="S107" s="47"/>
      <c r="T107" s="23">
        <v>0</v>
      </c>
      <c r="U107" s="47"/>
      <c r="V107" s="47"/>
      <c r="W107" s="23">
        <v>0</v>
      </c>
      <c r="X107" s="47"/>
      <c r="Y107" s="188"/>
    </row>
    <row r="108" spans="1:25" s="43" customFormat="1" ht="26.25" customHeight="1">
      <c r="A108" s="63" t="s">
        <v>220</v>
      </c>
      <c r="B108" s="42" t="s">
        <v>212</v>
      </c>
      <c r="C108" s="42" t="s">
        <v>204</v>
      </c>
      <c r="D108" s="45" t="s">
        <v>191</v>
      </c>
      <c r="E108" s="46" t="s">
        <v>219</v>
      </c>
      <c r="F108" s="45"/>
      <c r="G108" s="23">
        <v>0</v>
      </c>
      <c r="H108" s="23">
        <v>0</v>
      </c>
      <c r="I108" s="23">
        <v>0</v>
      </c>
      <c r="J108" s="23"/>
      <c r="K108" s="23">
        <v>0</v>
      </c>
      <c r="L108" s="173"/>
      <c r="M108" s="219"/>
      <c r="N108" s="221">
        <v>0</v>
      </c>
      <c r="O108" s="219"/>
      <c r="P108" s="47"/>
      <c r="Q108" s="48">
        <f t="shared" ref="Q108:Q138" si="29">K108-H108</f>
        <v>0</v>
      </c>
      <c r="R108" s="47"/>
      <c r="S108" s="47"/>
      <c r="T108" s="23">
        <v>0</v>
      </c>
      <c r="U108" s="47"/>
      <c r="V108" s="47"/>
      <c r="W108" s="23">
        <v>0</v>
      </c>
      <c r="X108" s="47"/>
      <c r="Y108" s="188"/>
    </row>
    <row r="109" spans="1:25" ht="12.75" customHeight="1">
      <c r="A109" s="67"/>
      <c r="B109" s="68"/>
      <c r="C109" s="68"/>
      <c r="D109" s="61"/>
      <c r="E109" s="69" t="s">
        <v>5</v>
      </c>
      <c r="F109" s="61"/>
      <c r="G109" s="23"/>
      <c r="H109" s="23"/>
      <c r="I109" s="23"/>
      <c r="J109" s="23"/>
      <c r="K109" s="23"/>
      <c r="L109" s="173"/>
      <c r="M109" s="219"/>
      <c r="N109" s="221">
        <v>0</v>
      </c>
      <c r="O109" s="219"/>
      <c r="P109" s="47"/>
      <c r="Q109" s="48">
        <f t="shared" si="29"/>
        <v>0</v>
      </c>
      <c r="R109" s="47"/>
      <c r="S109" s="47"/>
      <c r="T109" s="23">
        <v>0</v>
      </c>
      <c r="U109" s="47"/>
      <c r="V109" s="47"/>
      <c r="W109" s="23">
        <v>0</v>
      </c>
      <c r="X109" s="47"/>
      <c r="Y109" s="188"/>
    </row>
    <row r="110" spans="1:25" s="43" customFormat="1" ht="40.5" customHeight="1">
      <c r="A110" s="44"/>
      <c r="B110" s="25"/>
      <c r="C110" s="25"/>
      <c r="D110" s="45"/>
      <c r="E110" s="21" t="s">
        <v>504</v>
      </c>
      <c r="F110" s="20"/>
      <c r="G110" s="22"/>
      <c r="H110" s="22"/>
      <c r="I110" s="22"/>
      <c r="J110" s="23"/>
      <c r="K110" s="22"/>
      <c r="L110" s="173"/>
      <c r="M110" s="219"/>
      <c r="N110" s="221">
        <v>0</v>
      </c>
      <c r="O110" s="219"/>
      <c r="P110" s="47"/>
      <c r="Q110" s="48">
        <f t="shared" si="29"/>
        <v>0</v>
      </c>
      <c r="R110" s="47"/>
      <c r="S110" s="47"/>
      <c r="T110" s="23">
        <v>0</v>
      </c>
      <c r="U110" s="47"/>
      <c r="V110" s="47"/>
      <c r="W110" s="23">
        <v>0</v>
      </c>
      <c r="X110" s="47"/>
      <c r="Y110" s="188"/>
    </row>
    <row r="111" spans="1:25" s="43" customFormat="1" ht="18" customHeight="1">
      <c r="A111" s="44"/>
      <c r="B111" s="25"/>
      <c r="C111" s="25"/>
      <c r="D111" s="45"/>
      <c r="E111" s="46" t="s">
        <v>395</v>
      </c>
      <c r="F111" s="45" t="s">
        <v>396</v>
      </c>
      <c r="G111" s="23">
        <v>0</v>
      </c>
      <c r="H111" s="23">
        <v>0</v>
      </c>
      <c r="I111" s="23">
        <v>0</v>
      </c>
      <c r="J111" s="23"/>
      <c r="K111" s="23">
        <v>0</v>
      </c>
      <c r="L111" s="173"/>
      <c r="M111" s="219"/>
      <c r="N111" s="221">
        <v>0</v>
      </c>
      <c r="O111" s="219"/>
      <c r="P111" s="47"/>
      <c r="Q111" s="48">
        <f t="shared" si="29"/>
        <v>0</v>
      </c>
      <c r="R111" s="47"/>
      <c r="S111" s="47"/>
      <c r="T111" s="23">
        <v>0</v>
      </c>
      <c r="U111" s="47"/>
      <c r="V111" s="47"/>
      <c r="W111" s="23">
        <v>0</v>
      </c>
      <c r="X111" s="47"/>
      <c r="Y111" s="188"/>
    </row>
    <row r="112" spans="1:25" s="43" customFormat="1" ht="40.5" customHeight="1">
      <c r="A112" s="44"/>
      <c r="B112" s="25"/>
      <c r="C112" s="25"/>
      <c r="D112" s="45"/>
      <c r="E112" s="21" t="s">
        <v>505</v>
      </c>
      <c r="F112" s="20"/>
      <c r="G112" s="22"/>
      <c r="H112" s="22"/>
      <c r="I112" s="22"/>
      <c r="J112" s="23"/>
      <c r="K112" s="22"/>
      <c r="L112" s="173"/>
      <c r="M112" s="219"/>
      <c r="N112" s="221">
        <v>0</v>
      </c>
      <c r="O112" s="219"/>
      <c r="P112" s="47"/>
      <c r="Q112" s="48">
        <f t="shared" si="29"/>
        <v>0</v>
      </c>
      <c r="R112" s="47"/>
      <c r="S112" s="47"/>
      <c r="T112" s="23">
        <v>0</v>
      </c>
      <c r="U112" s="47"/>
      <c r="V112" s="47"/>
      <c r="W112" s="23">
        <v>0</v>
      </c>
      <c r="X112" s="47"/>
      <c r="Y112" s="188"/>
    </row>
    <row r="113" spans="1:25" ht="12.75" customHeight="1">
      <c r="A113" s="67"/>
      <c r="B113" s="68"/>
      <c r="C113" s="68"/>
      <c r="D113" s="61"/>
      <c r="E113" s="69" t="s">
        <v>412</v>
      </c>
      <c r="F113" s="61" t="s">
        <v>413</v>
      </c>
      <c r="G113" s="23">
        <v>0</v>
      </c>
      <c r="H113" s="23">
        <v>0</v>
      </c>
      <c r="I113" s="23">
        <v>0</v>
      </c>
      <c r="J113" s="23"/>
      <c r="K113" s="23">
        <v>0</v>
      </c>
      <c r="L113" s="173"/>
      <c r="M113" s="219"/>
      <c r="N113" s="221">
        <v>0</v>
      </c>
      <c r="O113" s="219"/>
      <c r="P113" s="47"/>
      <c r="Q113" s="48">
        <f t="shared" si="29"/>
        <v>0</v>
      </c>
      <c r="R113" s="47"/>
      <c r="S113" s="47"/>
      <c r="T113" s="23">
        <v>0</v>
      </c>
      <c r="U113" s="47"/>
      <c r="V113" s="47"/>
      <c r="W113" s="23">
        <v>0</v>
      </c>
      <c r="X113" s="47"/>
      <c r="Y113" s="188"/>
    </row>
    <row r="114" spans="1:25" s="43" customFormat="1" ht="29.25" customHeight="1">
      <c r="A114" s="63" t="s">
        <v>221</v>
      </c>
      <c r="B114" s="42" t="s">
        <v>222</v>
      </c>
      <c r="C114" s="42" t="s">
        <v>188</v>
      </c>
      <c r="D114" s="45" t="s">
        <v>188</v>
      </c>
      <c r="E114" s="64" t="s">
        <v>223</v>
      </c>
      <c r="F114" s="65"/>
      <c r="G114" s="66">
        <f>G116+G124+G135+G160+G230+G239</f>
        <v>1317084.6000000003</v>
      </c>
      <c r="H114" s="66">
        <f>H116+H124+H135+H160+H230+H239</f>
        <v>216230.2</v>
      </c>
      <c r="I114" s="66">
        <f>I116+I124+I135+I160+I230+I239</f>
        <v>1100854.4000000001</v>
      </c>
      <c r="J114" s="19">
        <f>K114+L114</f>
        <v>443032.00000000006</v>
      </c>
      <c r="K114" s="66">
        <f>K128+K188+K239</f>
        <v>105644.7</v>
      </c>
      <c r="L114" s="176">
        <f>L124+L135+L160+L239</f>
        <v>337387.30000000005</v>
      </c>
      <c r="M114" s="229">
        <f>N114+O114</f>
        <v>737619.9</v>
      </c>
      <c r="N114" s="229">
        <f>N116+N124+N135+N160+N230+N239</f>
        <v>83000</v>
      </c>
      <c r="O114" s="257">
        <f>O116+O124+O135+O160+O239</f>
        <v>654619.9</v>
      </c>
      <c r="P114" s="66">
        <f>P128+P160+P239</f>
        <v>0</v>
      </c>
      <c r="Q114" s="48">
        <f>N114-K114</f>
        <v>-22644.699999999997</v>
      </c>
      <c r="R114" s="48"/>
      <c r="S114" s="19">
        <f>T114+U114</f>
        <v>-77000</v>
      </c>
      <c r="T114" s="19">
        <f>T116+T124+T135+T160+T230+T239</f>
        <v>83000</v>
      </c>
      <c r="U114" s="176">
        <f>U116+U124+U135+U160+U239</f>
        <v>-160000</v>
      </c>
      <c r="V114" s="19">
        <f>W114+X114</f>
        <v>-77000</v>
      </c>
      <c r="W114" s="19">
        <f>W116+W124+W135+W160+W230+W239</f>
        <v>83000</v>
      </c>
      <c r="X114" s="176">
        <f>X116+X124+X135+X160+X239</f>
        <v>-160000</v>
      </c>
      <c r="Y114" s="188"/>
    </row>
    <row r="115" spans="1:25" ht="12.75" customHeight="1">
      <c r="A115" s="67"/>
      <c r="B115" s="68"/>
      <c r="C115" s="68"/>
      <c r="D115" s="61"/>
      <c r="E115" s="69" t="s">
        <v>5</v>
      </c>
      <c r="F115" s="61"/>
      <c r="G115" s="23"/>
      <c r="H115" s="23"/>
      <c r="I115" s="23"/>
      <c r="J115" s="23"/>
      <c r="K115" s="23"/>
      <c r="L115" s="173"/>
      <c r="M115" s="219"/>
      <c r="N115" s="221"/>
      <c r="O115" s="219"/>
      <c r="P115" s="47"/>
      <c r="Q115" s="48">
        <f t="shared" si="29"/>
        <v>0</v>
      </c>
      <c r="R115" s="47"/>
      <c r="S115" s="47"/>
      <c r="T115" s="23"/>
      <c r="U115" s="47"/>
      <c r="V115" s="47"/>
      <c r="W115" s="23"/>
      <c r="X115" s="47"/>
      <c r="Y115" s="188"/>
    </row>
    <row r="116" spans="1:25" s="43" customFormat="1" ht="30.75" customHeight="1">
      <c r="A116" s="63" t="s">
        <v>224</v>
      </c>
      <c r="B116" s="42" t="s">
        <v>222</v>
      </c>
      <c r="C116" s="42" t="s">
        <v>191</v>
      </c>
      <c r="D116" s="45" t="s">
        <v>188</v>
      </c>
      <c r="E116" s="21" t="s">
        <v>225</v>
      </c>
      <c r="F116" s="71"/>
      <c r="G116" s="74">
        <v>0</v>
      </c>
      <c r="H116" s="74">
        <v>0</v>
      </c>
      <c r="I116" s="74">
        <v>0</v>
      </c>
      <c r="J116" s="22"/>
      <c r="K116" s="74">
        <v>0</v>
      </c>
      <c r="L116" s="175"/>
      <c r="M116" s="220"/>
      <c r="N116" s="221">
        <f>N118</f>
        <v>0</v>
      </c>
      <c r="O116" s="220">
        <f>O120+O122</f>
        <v>0</v>
      </c>
      <c r="P116" s="73"/>
      <c r="Q116" s="48">
        <f t="shared" si="29"/>
        <v>0</v>
      </c>
      <c r="R116" s="73"/>
      <c r="S116" s="73"/>
      <c r="T116" s="23">
        <f>T118</f>
        <v>0</v>
      </c>
      <c r="U116" s="73">
        <f>U120+U122</f>
        <v>0</v>
      </c>
      <c r="V116" s="73"/>
      <c r="W116" s="23">
        <f>W118</f>
        <v>0</v>
      </c>
      <c r="X116" s="73">
        <f>X120+X122</f>
        <v>0</v>
      </c>
      <c r="Y116" s="188"/>
    </row>
    <row r="117" spans="1:25" ht="12.75" customHeight="1">
      <c r="A117" s="67">
        <v>0</v>
      </c>
      <c r="B117" s="68"/>
      <c r="C117" s="68"/>
      <c r="D117" s="61"/>
      <c r="E117" s="69" t="s">
        <v>193</v>
      </c>
      <c r="F117" s="61"/>
      <c r="G117" s="23"/>
      <c r="H117" s="23"/>
      <c r="I117" s="23"/>
      <c r="J117" s="23"/>
      <c r="K117" s="23"/>
      <c r="L117" s="173"/>
      <c r="M117" s="219"/>
      <c r="N117" s="221">
        <v>0</v>
      </c>
      <c r="O117" s="219"/>
      <c r="P117" s="47"/>
      <c r="Q117" s="48">
        <f t="shared" si="29"/>
        <v>0</v>
      </c>
      <c r="R117" s="47"/>
      <c r="S117" s="47"/>
      <c r="T117" s="23">
        <v>0</v>
      </c>
      <c r="U117" s="47"/>
      <c r="V117" s="47"/>
      <c r="W117" s="23">
        <v>0</v>
      </c>
      <c r="X117" s="47"/>
      <c r="Y117" s="188"/>
    </row>
    <row r="118" spans="1:25" ht="12.75" customHeight="1">
      <c r="A118" s="60" t="s">
        <v>226</v>
      </c>
      <c r="B118" s="30" t="s">
        <v>222</v>
      </c>
      <c r="C118" s="30" t="s">
        <v>191</v>
      </c>
      <c r="D118" s="61" t="s">
        <v>191</v>
      </c>
      <c r="E118" s="69" t="s">
        <v>227</v>
      </c>
      <c r="F118" s="61"/>
      <c r="G118" s="23">
        <v>0</v>
      </c>
      <c r="H118" s="23">
        <v>0</v>
      </c>
      <c r="I118" s="23">
        <v>0</v>
      </c>
      <c r="J118" s="23"/>
      <c r="K118" s="23">
        <v>0</v>
      </c>
      <c r="L118" s="173"/>
      <c r="M118" s="219"/>
      <c r="N118" s="221">
        <f>N120+N122</f>
        <v>0</v>
      </c>
      <c r="O118" s="219"/>
      <c r="P118" s="47"/>
      <c r="Q118" s="48">
        <f t="shared" si="29"/>
        <v>0</v>
      </c>
      <c r="R118" s="47"/>
      <c r="S118" s="47"/>
      <c r="T118" s="23">
        <f>T120+T122</f>
        <v>0</v>
      </c>
      <c r="U118" s="47"/>
      <c r="V118" s="47"/>
      <c r="W118" s="23">
        <f>W120+W122</f>
        <v>0</v>
      </c>
      <c r="X118" s="47"/>
      <c r="Y118" s="186"/>
    </row>
    <row r="119" spans="1:25" ht="12.75" customHeight="1">
      <c r="A119" s="67"/>
      <c r="B119" s="68"/>
      <c r="C119" s="68"/>
      <c r="D119" s="61"/>
      <c r="E119" s="69" t="s">
        <v>5</v>
      </c>
      <c r="F119" s="61"/>
      <c r="G119" s="23"/>
      <c r="H119" s="23"/>
      <c r="I119" s="23"/>
      <c r="J119" s="23"/>
      <c r="K119" s="23"/>
      <c r="L119" s="173"/>
      <c r="M119" s="219"/>
      <c r="N119" s="221">
        <v>0</v>
      </c>
      <c r="O119" s="219"/>
      <c r="P119" s="47"/>
      <c r="Q119" s="48">
        <f t="shared" si="29"/>
        <v>0</v>
      </c>
      <c r="R119" s="47"/>
      <c r="S119" s="47"/>
      <c r="T119" s="23">
        <v>0</v>
      </c>
      <c r="U119" s="47"/>
      <c r="V119" s="47"/>
      <c r="W119" s="23">
        <v>0</v>
      </c>
      <c r="X119" s="47"/>
      <c r="Y119" s="156"/>
    </row>
    <row r="120" spans="1:25" s="43" customFormat="1" ht="45.75" customHeight="1">
      <c r="A120" s="44"/>
      <c r="B120" s="25"/>
      <c r="C120" s="25"/>
      <c r="D120" s="45"/>
      <c r="E120" s="21" t="s">
        <v>506</v>
      </c>
      <c r="F120" s="20"/>
      <c r="G120" s="22"/>
      <c r="H120" s="22"/>
      <c r="I120" s="22"/>
      <c r="J120" s="23"/>
      <c r="K120" s="22"/>
      <c r="L120" s="173"/>
      <c r="M120" s="219"/>
      <c r="N120" s="221">
        <v>0</v>
      </c>
      <c r="O120" s="219"/>
      <c r="P120" s="47"/>
      <c r="Q120" s="48">
        <f t="shared" si="29"/>
        <v>0</v>
      </c>
      <c r="R120" s="47"/>
      <c r="S120" s="47"/>
      <c r="T120" s="23">
        <v>0</v>
      </c>
      <c r="U120" s="47"/>
      <c r="V120" s="47"/>
      <c r="W120" s="23">
        <v>0</v>
      </c>
      <c r="X120" s="47"/>
      <c r="Y120" s="187"/>
    </row>
    <row r="121" spans="1:25" s="43" customFormat="1" ht="22.5" customHeight="1">
      <c r="A121" s="44"/>
      <c r="B121" s="25"/>
      <c r="C121" s="25"/>
      <c r="D121" s="45"/>
      <c r="E121" s="46" t="s">
        <v>395</v>
      </c>
      <c r="F121" s="45" t="s">
        <v>396</v>
      </c>
      <c r="G121" s="23">
        <v>0</v>
      </c>
      <c r="H121" s="23">
        <v>0</v>
      </c>
      <c r="I121" s="23">
        <v>0</v>
      </c>
      <c r="J121" s="23"/>
      <c r="K121" s="23">
        <v>0</v>
      </c>
      <c r="L121" s="173"/>
      <c r="M121" s="219"/>
      <c r="N121" s="221">
        <v>0</v>
      </c>
      <c r="O121" s="219"/>
      <c r="P121" s="47"/>
      <c r="Q121" s="48">
        <f t="shared" si="29"/>
        <v>0</v>
      </c>
      <c r="R121" s="47"/>
      <c r="S121" s="47"/>
      <c r="T121" s="23">
        <v>0</v>
      </c>
      <c r="U121" s="47"/>
      <c r="V121" s="47"/>
      <c r="W121" s="23">
        <v>0</v>
      </c>
      <c r="X121" s="47"/>
      <c r="Y121" s="188"/>
    </row>
    <row r="122" spans="1:25" s="43" customFormat="1" ht="45.75" customHeight="1">
      <c r="A122" s="44"/>
      <c r="B122" s="25"/>
      <c r="C122" s="25"/>
      <c r="D122" s="45"/>
      <c r="E122" s="21" t="s">
        <v>507</v>
      </c>
      <c r="F122" s="20"/>
      <c r="G122" s="22"/>
      <c r="H122" s="22"/>
      <c r="I122" s="22"/>
      <c r="J122" s="23"/>
      <c r="K122" s="22"/>
      <c r="L122" s="173"/>
      <c r="M122" s="219"/>
      <c r="N122" s="221">
        <v>0</v>
      </c>
      <c r="O122" s="219"/>
      <c r="P122" s="47"/>
      <c r="Q122" s="48">
        <f t="shared" si="29"/>
        <v>0</v>
      </c>
      <c r="R122" s="47"/>
      <c r="S122" s="47"/>
      <c r="T122" s="23">
        <v>0</v>
      </c>
      <c r="U122" s="47"/>
      <c r="V122" s="47"/>
      <c r="W122" s="23">
        <v>0</v>
      </c>
      <c r="X122" s="47"/>
      <c r="Y122" s="188"/>
    </row>
    <row r="123" spans="1:25" s="43" customFormat="1" ht="22.5" customHeight="1">
      <c r="A123" s="44"/>
      <c r="B123" s="25"/>
      <c r="C123" s="25"/>
      <c r="D123" s="45"/>
      <c r="E123" s="46" t="s">
        <v>395</v>
      </c>
      <c r="F123" s="45" t="s">
        <v>396</v>
      </c>
      <c r="G123" s="23">
        <v>0</v>
      </c>
      <c r="H123" s="23">
        <v>0</v>
      </c>
      <c r="I123" s="23">
        <v>0</v>
      </c>
      <c r="J123" s="23"/>
      <c r="K123" s="23">
        <v>0</v>
      </c>
      <c r="L123" s="173"/>
      <c r="M123" s="219"/>
      <c r="N123" s="221">
        <v>0</v>
      </c>
      <c r="O123" s="219"/>
      <c r="P123" s="47"/>
      <c r="Q123" s="48">
        <f t="shared" si="29"/>
        <v>0</v>
      </c>
      <c r="R123" s="47"/>
      <c r="S123" s="47"/>
      <c r="T123" s="23">
        <v>0</v>
      </c>
      <c r="U123" s="47"/>
      <c r="V123" s="47"/>
      <c r="W123" s="23">
        <v>0</v>
      </c>
      <c r="X123" s="47"/>
      <c r="Y123" s="188"/>
    </row>
    <row r="124" spans="1:25" s="43" customFormat="1" ht="30.75" customHeight="1">
      <c r="A124" s="63" t="s">
        <v>228</v>
      </c>
      <c r="B124" s="42" t="s">
        <v>222</v>
      </c>
      <c r="C124" s="42" t="s">
        <v>215</v>
      </c>
      <c r="D124" s="45" t="s">
        <v>188</v>
      </c>
      <c r="E124" s="21" t="s">
        <v>229</v>
      </c>
      <c r="F124" s="71"/>
      <c r="G124" s="74">
        <f>I124+H124</f>
        <v>268751</v>
      </c>
      <c r="H124" s="74">
        <f>H126</f>
        <v>128977</v>
      </c>
      <c r="I124" s="74">
        <f>I126</f>
        <v>139774</v>
      </c>
      <c r="J124" s="22">
        <f>J128</f>
        <v>42016.2</v>
      </c>
      <c r="K124" s="74">
        <f>K128</f>
        <v>42016.2</v>
      </c>
      <c r="L124" s="177">
        <f>O124</f>
        <v>0</v>
      </c>
      <c r="M124" s="224">
        <f>M128</f>
        <v>0</v>
      </c>
      <c r="N124" s="221">
        <f>N126</f>
        <v>0</v>
      </c>
      <c r="O124" s="220"/>
      <c r="P124" s="73"/>
      <c r="Q124" s="48">
        <f>N124-K124</f>
        <v>-42016.2</v>
      </c>
      <c r="R124" s="73"/>
      <c r="S124" s="22">
        <f>S128</f>
        <v>0</v>
      </c>
      <c r="T124" s="23">
        <f>T126</f>
        <v>0</v>
      </c>
      <c r="U124" s="73"/>
      <c r="V124" s="22">
        <f>V128</f>
        <v>0</v>
      </c>
      <c r="W124" s="23">
        <f>W126</f>
        <v>0</v>
      </c>
      <c r="X124" s="73"/>
      <c r="Y124" s="188"/>
    </row>
    <row r="125" spans="1:25" ht="12.75" customHeight="1">
      <c r="A125" s="67"/>
      <c r="B125" s="68"/>
      <c r="C125" s="68"/>
      <c r="D125" s="61"/>
      <c r="E125" s="69" t="s">
        <v>193</v>
      </c>
      <c r="F125" s="61"/>
      <c r="G125" s="23"/>
      <c r="H125" s="23"/>
      <c r="I125" s="23"/>
      <c r="J125" s="23"/>
      <c r="K125" s="23"/>
      <c r="L125" s="173"/>
      <c r="M125" s="219"/>
      <c r="N125" s="221">
        <v>0</v>
      </c>
      <c r="O125" s="219"/>
      <c r="P125" s="47"/>
      <c r="Q125" s="48">
        <f t="shared" si="29"/>
        <v>0</v>
      </c>
      <c r="R125" s="47"/>
      <c r="S125" s="47"/>
      <c r="T125" s="23">
        <v>0</v>
      </c>
      <c r="U125" s="47"/>
      <c r="V125" s="47"/>
      <c r="W125" s="23">
        <v>0</v>
      </c>
      <c r="X125" s="47"/>
      <c r="Y125" s="188"/>
    </row>
    <row r="126" spans="1:25" ht="26.25" customHeight="1">
      <c r="A126" s="60" t="s">
        <v>230</v>
      </c>
      <c r="B126" s="30" t="s">
        <v>222</v>
      </c>
      <c r="C126" s="30" t="s">
        <v>215</v>
      </c>
      <c r="D126" s="61" t="s">
        <v>231</v>
      </c>
      <c r="E126" s="75" t="s">
        <v>232</v>
      </c>
      <c r="F126" s="61"/>
      <c r="G126" s="23">
        <f t="shared" ref="G126:L126" si="30">G128</f>
        <v>268751</v>
      </c>
      <c r="H126" s="23">
        <f t="shared" si="30"/>
        <v>128977</v>
      </c>
      <c r="I126" s="23">
        <f t="shared" si="30"/>
        <v>139774</v>
      </c>
      <c r="J126" s="23">
        <f t="shared" si="30"/>
        <v>42016.2</v>
      </c>
      <c r="K126" s="23">
        <f t="shared" si="30"/>
        <v>42016.2</v>
      </c>
      <c r="L126" s="173">
        <f t="shared" si="30"/>
        <v>0</v>
      </c>
      <c r="M126" s="219">
        <f>N126</f>
        <v>0</v>
      </c>
      <c r="N126" s="221">
        <f>N128</f>
        <v>0</v>
      </c>
      <c r="O126" s="219">
        <f>O128</f>
        <v>0</v>
      </c>
      <c r="P126" s="47"/>
      <c r="Q126" s="48">
        <f>N126-K126</f>
        <v>-42016.2</v>
      </c>
      <c r="R126" s="47"/>
      <c r="S126" s="47">
        <f>T126</f>
        <v>0</v>
      </c>
      <c r="T126" s="23">
        <f>T128</f>
        <v>0</v>
      </c>
      <c r="U126" s="47">
        <f>U128</f>
        <v>0</v>
      </c>
      <c r="V126" s="47">
        <f>W126</f>
        <v>0</v>
      </c>
      <c r="W126" s="23">
        <f>W128</f>
        <v>0</v>
      </c>
      <c r="X126" s="47">
        <f>X128</f>
        <v>0</v>
      </c>
      <c r="Y126" s="186"/>
    </row>
    <row r="127" spans="1:25" ht="26.25" customHeight="1">
      <c r="A127" s="67"/>
      <c r="B127" s="68"/>
      <c r="C127" s="68"/>
      <c r="D127" s="61"/>
      <c r="E127" s="69" t="s">
        <v>5</v>
      </c>
      <c r="F127" s="61"/>
      <c r="G127" s="23"/>
      <c r="H127" s="23"/>
      <c r="I127" s="23"/>
      <c r="J127" s="23"/>
      <c r="K127" s="23"/>
      <c r="L127" s="173"/>
      <c r="M127" s="219">
        <f t="shared" ref="M127:M130" si="31">N127</f>
        <v>0</v>
      </c>
      <c r="N127" s="221">
        <v>0</v>
      </c>
      <c r="O127" s="219"/>
      <c r="P127" s="47"/>
      <c r="Q127" s="48">
        <f t="shared" si="29"/>
        <v>0</v>
      </c>
      <c r="R127" s="47"/>
      <c r="S127" s="47">
        <f t="shared" ref="S127:S128" si="32">T127</f>
        <v>0</v>
      </c>
      <c r="T127" s="23">
        <v>0</v>
      </c>
      <c r="U127" s="47"/>
      <c r="V127" s="47">
        <f t="shared" ref="V127:V128" si="33">W127</f>
        <v>0</v>
      </c>
      <c r="W127" s="23">
        <v>0</v>
      </c>
      <c r="X127" s="47"/>
      <c r="Y127" s="157"/>
    </row>
    <row r="128" spans="1:25" s="43" customFormat="1" ht="34.5" customHeight="1">
      <c r="A128" s="44"/>
      <c r="B128" s="25"/>
      <c r="C128" s="25"/>
      <c r="D128" s="45"/>
      <c r="E128" s="21" t="s">
        <v>508</v>
      </c>
      <c r="F128" s="20"/>
      <c r="G128" s="23">
        <f>G129+G130+G132+G134</f>
        <v>268751</v>
      </c>
      <c r="H128" s="22">
        <f>H129+H130+H132+H133</f>
        <v>128977</v>
      </c>
      <c r="I128" s="22">
        <f>I132+I133+I134</f>
        <v>139774</v>
      </c>
      <c r="J128" s="23">
        <f>J129+J130+J131</f>
        <v>42016.2</v>
      </c>
      <c r="K128" s="23">
        <f>K129+K130+K131</f>
        <v>42016.2</v>
      </c>
      <c r="L128" s="22">
        <f>L132+L133+L134</f>
        <v>0</v>
      </c>
      <c r="M128" s="219">
        <f t="shared" si="31"/>
        <v>0</v>
      </c>
      <c r="N128" s="221">
        <f>N130</f>
        <v>0</v>
      </c>
      <c r="O128" s="219"/>
      <c r="P128" s="47"/>
      <c r="Q128" s="48">
        <f>N128-K128</f>
        <v>-42016.2</v>
      </c>
      <c r="R128" s="47"/>
      <c r="S128" s="47">
        <f t="shared" si="32"/>
        <v>0</v>
      </c>
      <c r="T128" s="23">
        <f>T130</f>
        <v>0</v>
      </c>
      <c r="U128" s="47"/>
      <c r="V128" s="47">
        <f t="shared" si="33"/>
        <v>0</v>
      </c>
      <c r="W128" s="23">
        <f>W130</f>
        <v>0</v>
      </c>
      <c r="X128" s="47"/>
      <c r="Y128" s="156"/>
    </row>
    <row r="129" spans="1:25" s="43" customFormat="1" ht="34.5" customHeight="1">
      <c r="A129" s="231"/>
      <c r="B129" s="230"/>
      <c r="C129" s="230"/>
      <c r="D129" s="232"/>
      <c r="E129" s="21"/>
      <c r="F129" s="20" t="s">
        <v>397</v>
      </c>
      <c r="G129" s="23">
        <f>H129</f>
        <v>128977</v>
      </c>
      <c r="H129" s="22">
        <v>128977</v>
      </c>
      <c r="I129" s="248" t="s">
        <v>364</v>
      </c>
      <c r="J129" s="23">
        <f>K129</f>
        <v>5016.2</v>
      </c>
      <c r="K129" s="23">
        <v>5016.2</v>
      </c>
      <c r="L129" s="175"/>
      <c r="M129" s="219">
        <f>N129</f>
        <v>0</v>
      </c>
      <c r="N129" s="221"/>
      <c r="O129" s="219"/>
      <c r="P129" s="47"/>
      <c r="Q129" s="48"/>
      <c r="R129" s="47"/>
      <c r="S129" s="47">
        <f>T129</f>
        <v>0</v>
      </c>
      <c r="T129" s="23"/>
      <c r="U129" s="47"/>
      <c r="V129" s="47">
        <f>W129</f>
        <v>0</v>
      </c>
      <c r="W129" s="23"/>
      <c r="X129" s="47"/>
      <c r="Y129" s="156"/>
    </row>
    <row r="130" spans="1:25" s="43" customFormat="1" ht="23.25" customHeight="1">
      <c r="A130" s="210"/>
      <c r="B130" s="209"/>
      <c r="C130" s="209"/>
      <c r="D130" s="211"/>
      <c r="E130" s="21"/>
      <c r="F130" s="20" t="s">
        <v>399</v>
      </c>
      <c r="G130" s="22"/>
      <c r="H130" s="22"/>
      <c r="I130" s="248" t="s">
        <v>364</v>
      </c>
      <c r="J130" s="23">
        <f>K130</f>
        <v>20000</v>
      </c>
      <c r="K130" s="22">
        <v>20000</v>
      </c>
      <c r="L130" s="175"/>
      <c r="M130" s="219">
        <f t="shared" si="31"/>
        <v>0</v>
      </c>
      <c r="N130" s="221"/>
      <c r="O130" s="219"/>
      <c r="P130" s="47"/>
      <c r="Q130" s="48"/>
      <c r="R130" s="47"/>
      <c r="S130" s="47">
        <f t="shared" ref="S130" si="34">T130</f>
        <v>0</v>
      </c>
      <c r="T130" s="23"/>
      <c r="U130" s="47"/>
      <c r="V130" s="47">
        <f t="shared" ref="V130" si="35">W130</f>
        <v>0</v>
      </c>
      <c r="W130" s="23"/>
      <c r="X130" s="47"/>
      <c r="Y130" s="156"/>
    </row>
    <row r="131" spans="1:25" s="43" customFormat="1" ht="23.25" customHeight="1">
      <c r="A131" s="251"/>
      <c r="B131" s="250"/>
      <c r="C131" s="250"/>
      <c r="D131" s="252"/>
      <c r="E131" s="21"/>
      <c r="F131" s="20" t="s">
        <v>410</v>
      </c>
      <c r="G131" s="22"/>
      <c r="H131" s="22"/>
      <c r="I131" s="248"/>
      <c r="J131" s="23">
        <f>K131</f>
        <v>17000</v>
      </c>
      <c r="K131" s="22">
        <v>17000</v>
      </c>
      <c r="L131" s="175"/>
      <c r="M131" s="219">
        <f>N131</f>
        <v>0</v>
      </c>
      <c r="N131" s="221"/>
      <c r="O131" s="219"/>
      <c r="P131" s="47"/>
      <c r="Q131" s="48"/>
      <c r="R131" s="47"/>
      <c r="S131" s="47">
        <f>T131</f>
        <v>0</v>
      </c>
      <c r="T131" s="23"/>
      <c r="U131" s="47"/>
      <c r="V131" s="47">
        <f>W131</f>
        <v>0</v>
      </c>
      <c r="W131" s="23"/>
      <c r="X131" s="47"/>
      <c r="Y131" s="156"/>
    </row>
    <row r="132" spans="1:25" s="43" customFormat="1" ht="22.5" customHeight="1">
      <c r="A132" s="44"/>
      <c r="B132" s="25"/>
      <c r="C132" s="25"/>
      <c r="D132" s="45"/>
      <c r="E132" s="46" t="s">
        <v>437</v>
      </c>
      <c r="F132" s="45" t="s">
        <v>436</v>
      </c>
      <c r="G132" s="23">
        <f>I132</f>
        <v>139774</v>
      </c>
      <c r="H132" s="23">
        <v>0</v>
      </c>
      <c r="I132" s="23">
        <v>139774</v>
      </c>
      <c r="J132" s="23">
        <f>K132+L132</f>
        <v>0</v>
      </c>
      <c r="K132" s="23">
        <v>0</v>
      </c>
      <c r="L132" s="173"/>
      <c r="M132" s="219"/>
      <c r="N132" s="221">
        <v>0</v>
      </c>
      <c r="O132" s="219"/>
      <c r="P132" s="47"/>
      <c r="Q132" s="48">
        <f t="shared" si="29"/>
        <v>0</v>
      </c>
      <c r="R132" s="47"/>
      <c r="S132" s="47"/>
      <c r="T132" s="23">
        <v>0</v>
      </c>
      <c r="U132" s="47"/>
      <c r="V132" s="47"/>
      <c r="W132" s="23">
        <v>0</v>
      </c>
      <c r="X132" s="47"/>
      <c r="Y132" s="157"/>
    </row>
    <row r="133" spans="1:25" s="43" customFormat="1" ht="22.5" customHeight="1">
      <c r="A133" s="44"/>
      <c r="B133" s="25"/>
      <c r="C133" s="25"/>
      <c r="D133" s="45"/>
      <c r="E133" s="46"/>
      <c r="F133" s="45" t="s">
        <v>438</v>
      </c>
      <c r="G133" s="23">
        <f>I133</f>
        <v>0</v>
      </c>
      <c r="H133" s="23">
        <v>0</v>
      </c>
      <c r="I133" s="23">
        <v>0</v>
      </c>
      <c r="J133" s="23"/>
      <c r="K133" s="23">
        <v>0</v>
      </c>
      <c r="L133" s="173"/>
      <c r="M133" s="219"/>
      <c r="N133" s="221">
        <v>0</v>
      </c>
      <c r="O133" s="219"/>
      <c r="P133" s="47"/>
      <c r="Q133" s="48">
        <f t="shared" si="29"/>
        <v>0</v>
      </c>
      <c r="R133" s="47"/>
      <c r="S133" s="47"/>
      <c r="T133" s="23">
        <v>0</v>
      </c>
      <c r="U133" s="47"/>
      <c r="V133" s="47"/>
      <c r="W133" s="23">
        <v>0</v>
      </c>
      <c r="X133" s="47"/>
      <c r="Y133" s="156"/>
    </row>
    <row r="134" spans="1:25" s="43" customFormat="1" ht="22.5" customHeight="1">
      <c r="A134" s="44"/>
      <c r="B134" s="25"/>
      <c r="C134" s="25"/>
      <c r="D134" s="45"/>
      <c r="E134" s="46"/>
      <c r="F134" s="45" t="s">
        <v>448</v>
      </c>
      <c r="G134" s="23">
        <f>I134</f>
        <v>0</v>
      </c>
      <c r="H134" s="23">
        <v>0</v>
      </c>
      <c r="I134" s="23"/>
      <c r="J134" s="23"/>
      <c r="K134" s="23">
        <v>0</v>
      </c>
      <c r="L134" s="173"/>
      <c r="M134" s="219"/>
      <c r="N134" s="221">
        <v>0</v>
      </c>
      <c r="O134" s="219"/>
      <c r="P134" s="47"/>
      <c r="Q134" s="48">
        <f t="shared" si="29"/>
        <v>0</v>
      </c>
      <c r="R134" s="47"/>
      <c r="S134" s="47"/>
      <c r="T134" s="23">
        <v>0</v>
      </c>
      <c r="U134" s="47"/>
      <c r="V134" s="47"/>
      <c r="W134" s="23">
        <v>0</v>
      </c>
      <c r="X134" s="47"/>
      <c r="Y134" s="156"/>
    </row>
    <row r="135" spans="1:25" s="43" customFormat="1" ht="30" customHeight="1">
      <c r="A135" s="63" t="s">
        <v>233</v>
      </c>
      <c r="B135" s="42" t="s">
        <v>222</v>
      </c>
      <c r="C135" s="42" t="s">
        <v>197</v>
      </c>
      <c r="D135" s="45" t="s">
        <v>188</v>
      </c>
      <c r="E135" s="21" t="s">
        <v>234</v>
      </c>
      <c r="F135" s="71"/>
      <c r="G135" s="74">
        <f>G137+G143</f>
        <v>240735.80000000002</v>
      </c>
      <c r="H135" s="74">
        <f>H137+H143</f>
        <v>3537.6</v>
      </c>
      <c r="I135" s="74">
        <f>I137+I143</f>
        <v>237198.2</v>
      </c>
      <c r="J135" s="22">
        <f>K135+L135</f>
        <v>122638.6</v>
      </c>
      <c r="K135" s="74">
        <v>0</v>
      </c>
      <c r="L135" s="22">
        <f>L143+L156</f>
        <v>122638.6</v>
      </c>
      <c r="M135" s="220"/>
      <c r="N135" s="221">
        <v>0</v>
      </c>
      <c r="O135" s="220">
        <f>O137+O143+O156</f>
        <v>0</v>
      </c>
      <c r="P135" s="73"/>
      <c r="Q135" s="48">
        <f t="shared" si="29"/>
        <v>-3537.6</v>
      </c>
      <c r="R135" s="73"/>
      <c r="S135" s="73"/>
      <c r="T135" s="23">
        <v>0</v>
      </c>
      <c r="U135" s="73">
        <f>U137+U143+U156</f>
        <v>0</v>
      </c>
      <c r="V135" s="73"/>
      <c r="W135" s="23">
        <v>0</v>
      </c>
      <c r="X135" s="73">
        <f>X137+X143+X156</f>
        <v>0</v>
      </c>
      <c r="Y135" s="156"/>
    </row>
    <row r="136" spans="1:25" ht="12.75" customHeight="1">
      <c r="A136" s="67"/>
      <c r="B136" s="68"/>
      <c r="C136" s="68"/>
      <c r="D136" s="61"/>
      <c r="E136" s="69" t="s">
        <v>193</v>
      </c>
      <c r="F136" s="61"/>
      <c r="G136" s="23"/>
      <c r="H136" s="23"/>
      <c r="I136" s="23"/>
      <c r="J136" s="23"/>
      <c r="K136" s="23"/>
      <c r="L136" s="173"/>
      <c r="M136" s="219"/>
      <c r="N136" s="221">
        <v>0</v>
      </c>
      <c r="O136" s="219"/>
      <c r="P136" s="47"/>
      <c r="Q136" s="48">
        <f t="shared" si="29"/>
        <v>0</v>
      </c>
      <c r="R136" s="47"/>
      <c r="S136" s="47"/>
      <c r="T136" s="23">
        <v>0</v>
      </c>
      <c r="U136" s="47"/>
      <c r="V136" s="47"/>
      <c r="W136" s="23">
        <v>0</v>
      </c>
      <c r="X136" s="47"/>
      <c r="Y136" s="157"/>
    </row>
    <row r="137" spans="1:25" s="43" customFormat="1" ht="24.75" customHeight="1">
      <c r="A137" s="63">
        <v>2432</v>
      </c>
      <c r="B137" s="42" t="s">
        <v>222</v>
      </c>
      <c r="C137" s="42" t="s">
        <v>197</v>
      </c>
      <c r="D137" s="45" t="s">
        <v>215</v>
      </c>
      <c r="E137" s="46" t="s">
        <v>751</v>
      </c>
      <c r="F137" s="45"/>
      <c r="G137" s="23">
        <f>G139+G141</f>
        <v>236798.2</v>
      </c>
      <c r="H137" s="23">
        <v>0</v>
      </c>
      <c r="I137" s="23">
        <f>I139+I141</f>
        <v>236798.2</v>
      </c>
      <c r="J137" s="23">
        <f>K137+L137</f>
        <v>0</v>
      </c>
      <c r="K137" s="23">
        <v>0</v>
      </c>
      <c r="L137" s="22">
        <f>L139</f>
        <v>0</v>
      </c>
      <c r="M137" s="219"/>
      <c r="N137" s="221">
        <v>0</v>
      </c>
      <c r="O137" s="219"/>
      <c r="P137" s="47"/>
      <c r="Q137" s="48">
        <f t="shared" si="29"/>
        <v>0</v>
      </c>
      <c r="R137" s="47"/>
      <c r="S137" s="47"/>
      <c r="T137" s="23">
        <v>0</v>
      </c>
      <c r="U137" s="47"/>
      <c r="V137" s="47"/>
      <c r="W137" s="23">
        <v>0</v>
      </c>
      <c r="X137" s="47"/>
      <c r="Y137" s="157"/>
    </row>
    <row r="138" spans="1:25" ht="21" customHeight="1">
      <c r="A138" s="67"/>
      <c r="B138" s="68"/>
      <c r="C138" s="68"/>
      <c r="D138" s="61"/>
      <c r="E138" s="69" t="s">
        <v>5</v>
      </c>
      <c r="F138" s="61"/>
      <c r="G138" s="23"/>
      <c r="H138" s="23"/>
      <c r="I138" s="23"/>
      <c r="J138" s="23"/>
      <c r="K138" s="23"/>
      <c r="L138" s="173"/>
      <c r="M138" s="219"/>
      <c r="N138" s="221">
        <v>0</v>
      </c>
      <c r="O138" s="219"/>
      <c r="P138" s="47"/>
      <c r="Q138" s="48">
        <f t="shared" si="29"/>
        <v>0</v>
      </c>
      <c r="R138" s="47"/>
      <c r="S138" s="47"/>
      <c r="T138" s="23">
        <v>0</v>
      </c>
      <c r="U138" s="47"/>
      <c r="V138" s="47"/>
      <c r="W138" s="23">
        <v>0</v>
      </c>
      <c r="X138" s="47"/>
      <c r="Y138" s="157"/>
    </row>
    <row r="139" spans="1:25" ht="21" customHeight="1">
      <c r="A139" s="67"/>
      <c r="B139" s="68"/>
      <c r="C139" s="68"/>
      <c r="D139" s="61"/>
      <c r="E139" s="46" t="s">
        <v>439</v>
      </c>
      <c r="F139" s="61" t="s">
        <v>436</v>
      </c>
      <c r="G139" s="23">
        <f>I139</f>
        <v>97811.3</v>
      </c>
      <c r="H139" s="23" t="s">
        <v>364</v>
      </c>
      <c r="I139" s="23">
        <v>97811.3</v>
      </c>
      <c r="J139" s="23">
        <f>L139</f>
        <v>0</v>
      </c>
      <c r="K139" s="23"/>
      <c r="L139" s="173"/>
      <c r="M139" s="219"/>
      <c r="N139" s="221"/>
      <c r="O139" s="219"/>
      <c r="P139" s="47"/>
      <c r="Q139" s="48"/>
      <c r="R139" s="47"/>
      <c r="S139" s="47"/>
      <c r="T139" s="23"/>
      <c r="U139" s="47"/>
      <c r="V139" s="47"/>
      <c r="W139" s="23"/>
      <c r="X139" s="47"/>
      <c r="Y139" s="157"/>
    </row>
    <row r="140" spans="1:25" ht="21" hidden="1" customHeight="1">
      <c r="A140" s="67"/>
      <c r="B140" s="68"/>
      <c r="C140" s="68"/>
      <c r="D140" s="61"/>
      <c r="E140" s="46"/>
      <c r="F140" s="61"/>
      <c r="G140" s="23"/>
      <c r="H140" s="23"/>
      <c r="I140" s="23"/>
      <c r="J140" s="23"/>
      <c r="K140" s="23"/>
      <c r="L140" s="173"/>
      <c r="M140" s="219"/>
      <c r="N140" s="221"/>
      <c r="O140" s="219"/>
      <c r="P140" s="47"/>
      <c r="Q140" s="48"/>
      <c r="R140" s="47"/>
      <c r="S140" s="47"/>
      <c r="T140" s="23"/>
      <c r="U140" s="47"/>
      <c r="V140" s="47"/>
      <c r="W140" s="23"/>
      <c r="X140" s="47"/>
      <c r="Y140" s="157"/>
    </row>
    <row r="141" spans="1:25" ht="21" customHeight="1">
      <c r="A141" s="67"/>
      <c r="B141" s="68"/>
      <c r="C141" s="68"/>
      <c r="D141" s="61"/>
      <c r="E141" s="69" t="s">
        <v>5</v>
      </c>
      <c r="F141" s="61" t="s">
        <v>438</v>
      </c>
      <c r="G141" s="23">
        <f>I141</f>
        <v>138986.9</v>
      </c>
      <c r="H141" s="23" t="s">
        <v>364</v>
      </c>
      <c r="I141" s="23">
        <v>138986.9</v>
      </c>
      <c r="J141" s="23"/>
      <c r="K141" s="23"/>
      <c r="L141" s="173"/>
      <c r="M141" s="219"/>
      <c r="N141" s="221"/>
      <c r="O141" s="219"/>
      <c r="P141" s="47"/>
      <c r="Q141" s="48"/>
      <c r="R141" s="47"/>
      <c r="S141" s="47"/>
      <c r="T141" s="23"/>
      <c r="U141" s="47"/>
      <c r="V141" s="47"/>
      <c r="W141" s="23"/>
      <c r="X141" s="47"/>
      <c r="Y141" s="157"/>
    </row>
    <row r="142" spans="1:25" ht="21" customHeight="1">
      <c r="A142" s="67"/>
      <c r="B142" s="68"/>
      <c r="C142" s="68"/>
      <c r="D142" s="61"/>
      <c r="E142" s="69"/>
      <c r="F142" s="61"/>
      <c r="G142" s="23"/>
      <c r="H142" s="23"/>
      <c r="I142" s="23"/>
      <c r="J142" s="23"/>
      <c r="K142" s="23"/>
      <c r="L142" s="173"/>
      <c r="M142" s="219"/>
      <c r="N142" s="221"/>
      <c r="O142" s="219"/>
      <c r="P142" s="47"/>
      <c r="Q142" s="48"/>
      <c r="R142" s="47"/>
      <c r="S142" s="47"/>
      <c r="T142" s="23"/>
      <c r="U142" s="47"/>
      <c r="V142" s="47"/>
      <c r="W142" s="23"/>
      <c r="X142" s="47"/>
      <c r="Y142" s="157"/>
    </row>
    <row r="143" spans="1:25" s="43" customFormat="1" ht="63" customHeight="1">
      <c r="A143" s="44">
        <v>2435</v>
      </c>
      <c r="B143" s="25">
        <v>4</v>
      </c>
      <c r="C143" s="25">
        <v>3</v>
      </c>
      <c r="D143" s="45" t="s">
        <v>204</v>
      </c>
      <c r="E143" s="21" t="s">
        <v>768</v>
      </c>
      <c r="F143" s="20"/>
      <c r="G143" s="22">
        <f>G145+G146+G147+G148+G149+G150+G151+G152+G153+G154+G155</f>
        <v>3937.6</v>
      </c>
      <c r="H143" s="22">
        <f>H145+H146+H147+H148+H149+H150+H151</f>
        <v>3537.6</v>
      </c>
      <c r="I143" s="22">
        <f>I153</f>
        <v>400</v>
      </c>
      <c r="J143" s="22">
        <f>J145+J146+J147+J148+J149+J150+J151+J152+J153+J154+J155</f>
        <v>122638.6</v>
      </c>
      <c r="K143" s="22">
        <f>K145+K146+K147+K148+K149+K150+K151</f>
        <v>0</v>
      </c>
      <c r="L143" s="22">
        <f>L152+L153+L154+L155</f>
        <v>122638.6</v>
      </c>
      <c r="M143" s="219"/>
      <c r="N143" s="221">
        <v>0</v>
      </c>
      <c r="O143" s="219"/>
      <c r="P143" s="47"/>
      <c r="Q143" s="48">
        <f t="shared" ref="Q143:Q166" si="36">K143-H143</f>
        <v>-3537.6</v>
      </c>
      <c r="R143" s="47"/>
      <c r="S143" s="47"/>
      <c r="T143" s="23">
        <v>0</v>
      </c>
      <c r="U143" s="47"/>
      <c r="V143" s="47"/>
      <c r="W143" s="23">
        <v>0</v>
      </c>
      <c r="X143" s="47"/>
      <c r="Y143" s="157"/>
    </row>
    <row r="144" spans="1:25" s="43" customFormat="1" ht="18.75" customHeight="1">
      <c r="A144" s="234"/>
      <c r="B144" s="233"/>
      <c r="C144" s="233"/>
      <c r="D144" s="235"/>
      <c r="E144" s="69" t="s">
        <v>193</v>
      </c>
      <c r="F144" s="20"/>
      <c r="G144" s="22"/>
      <c r="H144" s="22"/>
      <c r="I144" s="22"/>
      <c r="J144" s="23"/>
      <c r="K144" s="22"/>
      <c r="L144" s="173"/>
      <c r="M144" s="219"/>
      <c r="N144" s="221"/>
      <c r="O144" s="219"/>
      <c r="P144" s="47"/>
      <c r="Q144" s="48"/>
      <c r="R144" s="47"/>
      <c r="S144" s="47"/>
      <c r="T144" s="23"/>
      <c r="U144" s="47"/>
      <c r="V144" s="47"/>
      <c r="W144" s="23"/>
      <c r="X144" s="47"/>
      <c r="Y144" s="157"/>
    </row>
    <row r="145" spans="1:25" s="43" customFormat="1" ht="19.5" customHeight="1">
      <c r="A145" s="44"/>
      <c r="B145" s="25"/>
      <c r="C145" s="25"/>
      <c r="D145" s="45"/>
      <c r="E145" s="46" t="s">
        <v>411</v>
      </c>
      <c r="F145" s="45" t="s">
        <v>365</v>
      </c>
      <c r="G145" s="23">
        <f>H145</f>
        <v>2387.5</v>
      </c>
      <c r="H145" s="23">
        <v>2387.5</v>
      </c>
      <c r="I145" s="23" t="s">
        <v>364</v>
      </c>
      <c r="J145" s="23"/>
      <c r="K145" s="23"/>
      <c r="L145" s="173"/>
      <c r="M145" s="219"/>
      <c r="N145" s="221">
        <v>0</v>
      </c>
      <c r="O145" s="219"/>
      <c r="P145" s="47"/>
      <c r="Q145" s="48">
        <f t="shared" si="36"/>
        <v>-2387.5</v>
      </c>
      <c r="R145" s="47"/>
      <c r="S145" s="47"/>
      <c r="T145" s="23">
        <v>0</v>
      </c>
      <c r="U145" s="47"/>
      <c r="V145" s="47"/>
      <c r="W145" s="23">
        <v>0</v>
      </c>
      <c r="X145" s="47"/>
      <c r="Y145" s="157"/>
    </row>
    <row r="146" spans="1:25" s="43" customFormat="1" ht="19.5" customHeight="1">
      <c r="A146" s="44"/>
      <c r="B146" s="25"/>
      <c r="C146" s="25"/>
      <c r="D146" s="45"/>
      <c r="E146" s="46" t="s">
        <v>439</v>
      </c>
      <c r="F146" s="45" t="s">
        <v>377</v>
      </c>
      <c r="G146" s="23">
        <f t="shared" ref="G146:G151" si="37">H146</f>
        <v>100</v>
      </c>
      <c r="H146" s="23">
        <v>100</v>
      </c>
      <c r="I146" s="23" t="s">
        <v>364</v>
      </c>
      <c r="J146" s="23"/>
      <c r="K146" s="23"/>
      <c r="L146" s="173"/>
      <c r="M146" s="219"/>
      <c r="N146" s="221">
        <v>0</v>
      </c>
      <c r="O146" s="219"/>
      <c r="P146" s="47"/>
      <c r="Q146" s="48">
        <f t="shared" si="36"/>
        <v>-100</v>
      </c>
      <c r="R146" s="47"/>
      <c r="S146" s="47"/>
      <c r="T146" s="23">
        <v>0</v>
      </c>
      <c r="U146" s="47"/>
      <c r="V146" s="47"/>
      <c r="W146" s="23">
        <v>0</v>
      </c>
      <c r="X146" s="47"/>
      <c r="Y146" s="156"/>
    </row>
    <row r="147" spans="1:25" s="43" customFormat="1" ht="19.5" customHeight="1">
      <c r="A147" s="234"/>
      <c r="B147" s="233"/>
      <c r="C147" s="233"/>
      <c r="D147" s="235"/>
      <c r="E147" s="46"/>
      <c r="F147" s="235" t="s">
        <v>379</v>
      </c>
      <c r="G147" s="23">
        <f t="shared" si="37"/>
        <v>45</v>
      </c>
      <c r="H147" s="23">
        <v>45</v>
      </c>
      <c r="I147" s="23" t="s">
        <v>364</v>
      </c>
      <c r="J147" s="23"/>
      <c r="K147" s="23"/>
      <c r="L147" s="173"/>
      <c r="M147" s="219"/>
      <c r="N147" s="221"/>
      <c r="O147" s="219"/>
      <c r="P147" s="47"/>
      <c r="Q147" s="48"/>
      <c r="R147" s="47"/>
      <c r="S147" s="47"/>
      <c r="T147" s="23"/>
      <c r="U147" s="47"/>
      <c r="V147" s="47"/>
      <c r="W147" s="23"/>
      <c r="X147" s="47"/>
      <c r="Y147" s="247"/>
    </row>
    <row r="148" spans="1:25" s="43" customFormat="1" ht="19.5" customHeight="1">
      <c r="A148" s="234"/>
      <c r="B148" s="233"/>
      <c r="C148" s="233"/>
      <c r="D148" s="235"/>
      <c r="E148" s="46"/>
      <c r="F148" s="235" t="s">
        <v>389</v>
      </c>
      <c r="G148" s="23">
        <f t="shared" si="37"/>
        <v>117</v>
      </c>
      <c r="H148" s="23">
        <v>117</v>
      </c>
      <c r="I148" s="23" t="s">
        <v>364</v>
      </c>
      <c r="J148" s="23"/>
      <c r="K148" s="23"/>
      <c r="L148" s="173"/>
      <c r="M148" s="219"/>
      <c r="N148" s="221"/>
      <c r="O148" s="219"/>
      <c r="P148" s="47"/>
      <c r="Q148" s="48"/>
      <c r="R148" s="47"/>
      <c r="S148" s="47"/>
      <c r="T148" s="23"/>
      <c r="U148" s="47"/>
      <c r="V148" s="47"/>
      <c r="W148" s="23"/>
      <c r="X148" s="47"/>
      <c r="Y148" s="247"/>
    </row>
    <row r="149" spans="1:25" s="43" customFormat="1" ht="19.5" customHeight="1">
      <c r="A149" s="234"/>
      <c r="B149" s="233"/>
      <c r="C149" s="233"/>
      <c r="D149" s="235"/>
      <c r="E149" s="46"/>
      <c r="F149" s="235" t="s">
        <v>393</v>
      </c>
      <c r="G149" s="23">
        <f t="shared" si="37"/>
        <v>683.7</v>
      </c>
      <c r="H149" s="23">
        <v>683.7</v>
      </c>
      <c r="I149" s="23" t="s">
        <v>364</v>
      </c>
      <c r="J149" s="23"/>
      <c r="K149" s="23"/>
      <c r="L149" s="173"/>
      <c r="M149" s="219"/>
      <c r="N149" s="221"/>
      <c r="O149" s="219"/>
      <c r="P149" s="47"/>
      <c r="Q149" s="48"/>
      <c r="R149" s="47"/>
      <c r="S149" s="47"/>
      <c r="T149" s="23"/>
      <c r="U149" s="47"/>
      <c r="V149" s="47"/>
      <c r="W149" s="23"/>
      <c r="X149" s="47"/>
      <c r="Y149" s="247"/>
    </row>
    <row r="150" spans="1:25" s="43" customFormat="1" ht="19.5" customHeight="1">
      <c r="A150" s="234"/>
      <c r="B150" s="233"/>
      <c r="C150" s="233"/>
      <c r="D150" s="235"/>
      <c r="E150" s="46"/>
      <c r="F150" s="235" t="s">
        <v>396</v>
      </c>
      <c r="G150" s="23">
        <f t="shared" si="37"/>
        <v>130.1</v>
      </c>
      <c r="H150" s="23">
        <v>130.1</v>
      </c>
      <c r="I150" s="23" t="s">
        <v>364</v>
      </c>
      <c r="J150" s="23"/>
      <c r="K150" s="23"/>
      <c r="L150" s="173"/>
      <c r="M150" s="219"/>
      <c r="N150" s="221"/>
      <c r="O150" s="219"/>
      <c r="P150" s="47"/>
      <c r="Q150" s="48"/>
      <c r="R150" s="47"/>
      <c r="S150" s="47"/>
      <c r="T150" s="23"/>
      <c r="U150" s="47"/>
      <c r="V150" s="47"/>
      <c r="W150" s="23"/>
      <c r="X150" s="47"/>
      <c r="Y150" s="247"/>
    </row>
    <row r="151" spans="1:25" s="43" customFormat="1" ht="19.5" customHeight="1">
      <c r="A151" s="234"/>
      <c r="B151" s="233"/>
      <c r="C151" s="233"/>
      <c r="D151" s="235"/>
      <c r="E151" s="46"/>
      <c r="F151" s="235" t="s">
        <v>403</v>
      </c>
      <c r="G151" s="23">
        <f t="shared" si="37"/>
        <v>74.3</v>
      </c>
      <c r="H151" s="23">
        <v>74.3</v>
      </c>
      <c r="I151" s="23" t="s">
        <v>364</v>
      </c>
      <c r="J151" s="23"/>
      <c r="K151" s="23"/>
      <c r="L151" s="173"/>
      <c r="M151" s="219"/>
      <c r="N151" s="221"/>
      <c r="O151" s="219"/>
      <c r="P151" s="47"/>
      <c r="Q151" s="48"/>
      <c r="R151" s="47"/>
      <c r="S151" s="47"/>
      <c r="T151" s="23"/>
      <c r="U151" s="47"/>
      <c r="V151" s="47"/>
      <c r="W151" s="23"/>
      <c r="X151" s="47"/>
      <c r="Y151" s="247"/>
    </row>
    <row r="152" spans="1:25" s="43" customFormat="1" ht="19.5" customHeight="1">
      <c r="A152" s="251"/>
      <c r="B152" s="250"/>
      <c r="C152" s="250"/>
      <c r="D152" s="252"/>
      <c r="E152" s="46"/>
      <c r="F152" s="252" t="s">
        <v>436</v>
      </c>
      <c r="G152" s="23">
        <f>I152</f>
        <v>0</v>
      </c>
      <c r="H152" s="23" t="s">
        <v>364</v>
      </c>
      <c r="I152" s="23"/>
      <c r="J152" s="23">
        <f>L152</f>
        <v>112933.6</v>
      </c>
      <c r="K152" s="23" t="s">
        <v>364</v>
      </c>
      <c r="L152" s="173">
        <v>112933.6</v>
      </c>
      <c r="M152" s="219"/>
      <c r="N152" s="221"/>
      <c r="O152" s="219"/>
      <c r="P152" s="47"/>
      <c r="Q152" s="48"/>
      <c r="R152" s="47"/>
      <c r="S152" s="47"/>
      <c r="T152" s="23"/>
      <c r="U152" s="47"/>
      <c r="V152" s="47"/>
      <c r="W152" s="23"/>
      <c r="X152" s="47"/>
      <c r="Y152" s="247"/>
    </row>
    <row r="153" spans="1:25" s="43" customFormat="1" ht="19.5" customHeight="1">
      <c r="A153" s="234"/>
      <c r="B153" s="233"/>
      <c r="C153" s="233"/>
      <c r="D153" s="235"/>
      <c r="E153" s="46"/>
      <c r="F153" s="235" t="s">
        <v>442</v>
      </c>
      <c r="G153" s="23">
        <f t="shared" ref="G153:G155" si="38">I153</f>
        <v>400</v>
      </c>
      <c r="H153" s="23" t="s">
        <v>364</v>
      </c>
      <c r="I153" s="23">
        <v>400</v>
      </c>
      <c r="J153" s="23">
        <f t="shared" ref="J153:J155" si="39">L153</f>
        <v>0</v>
      </c>
      <c r="K153" s="23" t="s">
        <v>364</v>
      </c>
      <c r="L153" s="173"/>
      <c r="M153" s="219"/>
      <c r="N153" s="221"/>
      <c r="O153" s="219"/>
      <c r="P153" s="47"/>
      <c r="Q153" s="48"/>
      <c r="R153" s="47"/>
      <c r="S153" s="47"/>
      <c r="T153" s="23"/>
      <c r="U153" s="47"/>
      <c r="V153" s="47"/>
      <c r="W153" s="23"/>
      <c r="X153" s="47"/>
      <c r="Y153" s="247"/>
    </row>
    <row r="154" spans="1:25" s="43" customFormat="1" ht="19.5" customHeight="1">
      <c r="A154" s="251"/>
      <c r="B154" s="250"/>
      <c r="C154" s="250"/>
      <c r="D154" s="252"/>
      <c r="E154" s="46"/>
      <c r="F154" s="252" t="s">
        <v>448</v>
      </c>
      <c r="G154" s="23">
        <f t="shared" si="38"/>
        <v>0</v>
      </c>
      <c r="H154" s="23" t="s">
        <v>364</v>
      </c>
      <c r="I154" s="23"/>
      <c r="J154" s="23">
        <f t="shared" si="39"/>
        <v>6505</v>
      </c>
      <c r="K154" s="23" t="s">
        <v>364</v>
      </c>
      <c r="L154" s="173">
        <v>6505</v>
      </c>
      <c r="M154" s="219"/>
      <c r="N154" s="221"/>
      <c r="O154" s="219"/>
      <c r="P154" s="47"/>
      <c r="Q154" s="48"/>
      <c r="R154" s="47"/>
      <c r="S154" s="47"/>
      <c r="T154" s="23"/>
      <c r="U154" s="47"/>
      <c r="V154" s="47"/>
      <c r="W154" s="23"/>
      <c r="X154" s="47"/>
      <c r="Y154" s="247"/>
    </row>
    <row r="155" spans="1:25" s="43" customFormat="1" ht="19.5" customHeight="1">
      <c r="A155" s="251"/>
      <c r="B155" s="250"/>
      <c r="C155" s="250"/>
      <c r="D155" s="252"/>
      <c r="E155" s="46"/>
      <c r="F155" s="252" t="s">
        <v>636</v>
      </c>
      <c r="G155" s="23">
        <f t="shared" si="38"/>
        <v>0</v>
      </c>
      <c r="H155" s="23" t="s">
        <v>364</v>
      </c>
      <c r="I155" s="23"/>
      <c r="J155" s="23">
        <f t="shared" si="39"/>
        <v>3200</v>
      </c>
      <c r="K155" s="23" t="s">
        <v>364</v>
      </c>
      <c r="L155" s="173">
        <v>3200</v>
      </c>
      <c r="M155" s="219"/>
      <c r="N155" s="221"/>
      <c r="O155" s="219"/>
      <c r="P155" s="47"/>
      <c r="Q155" s="48"/>
      <c r="R155" s="47"/>
      <c r="S155" s="47"/>
      <c r="T155" s="23"/>
      <c r="U155" s="47"/>
      <c r="V155" s="47"/>
      <c r="W155" s="23"/>
      <c r="X155" s="47"/>
      <c r="Y155" s="247"/>
    </row>
    <row r="156" spans="1:25" s="43" customFormat="1" ht="101.25" customHeight="1">
      <c r="A156" s="44"/>
      <c r="B156" s="25"/>
      <c r="C156" s="25"/>
      <c r="D156" s="45"/>
      <c r="E156" s="21" t="s">
        <v>509</v>
      </c>
      <c r="F156" s="20"/>
      <c r="G156" s="22"/>
      <c r="H156" s="22"/>
      <c r="I156" s="22"/>
      <c r="J156" s="23"/>
      <c r="K156" s="22"/>
      <c r="L156" s="173"/>
      <c r="M156" s="219"/>
      <c r="N156" s="221">
        <v>0</v>
      </c>
      <c r="O156" s="219"/>
      <c r="P156" s="47"/>
      <c r="Q156" s="48">
        <f t="shared" si="36"/>
        <v>0</v>
      </c>
      <c r="R156" s="47"/>
      <c r="S156" s="47"/>
      <c r="T156" s="23">
        <v>0</v>
      </c>
      <c r="U156" s="47"/>
      <c r="V156" s="47"/>
      <c r="W156" s="23">
        <v>0</v>
      </c>
      <c r="X156" s="47"/>
      <c r="Y156" s="187"/>
    </row>
    <row r="157" spans="1:25" s="43" customFormat="1" ht="27" customHeight="1">
      <c r="A157" s="44"/>
      <c r="B157" s="25"/>
      <c r="C157" s="25"/>
      <c r="D157" s="45"/>
      <c r="E157" s="46" t="s">
        <v>439</v>
      </c>
      <c r="F157" s="45" t="s">
        <v>438</v>
      </c>
      <c r="G157" s="23"/>
      <c r="H157" s="23"/>
      <c r="I157" s="23"/>
      <c r="J157" s="23"/>
      <c r="K157" s="23"/>
      <c r="L157" s="173"/>
      <c r="M157" s="219"/>
      <c r="N157" s="221">
        <v>0</v>
      </c>
      <c r="O157" s="219"/>
      <c r="P157" s="47"/>
      <c r="Q157" s="48">
        <f t="shared" si="36"/>
        <v>0</v>
      </c>
      <c r="R157" s="47"/>
      <c r="S157" s="47"/>
      <c r="T157" s="23">
        <v>0</v>
      </c>
      <c r="U157" s="47"/>
      <c r="V157" s="47"/>
      <c r="W157" s="23">
        <v>0</v>
      </c>
      <c r="X157" s="47"/>
      <c r="Y157" s="188"/>
    </row>
    <row r="158" spans="1:25" s="43" customFormat="1" ht="31.5" customHeight="1">
      <c r="A158" s="44"/>
      <c r="B158" s="25"/>
      <c r="C158" s="25"/>
      <c r="D158" s="45"/>
      <c r="F158" s="20"/>
      <c r="G158" s="22"/>
      <c r="H158" s="22"/>
      <c r="I158" s="22"/>
      <c r="J158" s="23"/>
      <c r="K158" s="22"/>
      <c r="L158" s="173"/>
      <c r="M158" s="219"/>
      <c r="N158" s="221">
        <v>0</v>
      </c>
      <c r="O158" s="219"/>
      <c r="P158" s="47"/>
      <c r="Q158" s="48">
        <f t="shared" si="36"/>
        <v>0</v>
      </c>
      <c r="R158" s="47"/>
      <c r="S158" s="47"/>
      <c r="T158" s="23">
        <v>0</v>
      </c>
      <c r="U158" s="47"/>
      <c r="V158" s="47"/>
      <c r="W158" s="23">
        <v>0</v>
      </c>
      <c r="X158" s="47"/>
      <c r="Y158" s="186"/>
    </row>
    <row r="159" spans="1:25" s="43" customFormat="1" ht="21" customHeight="1">
      <c r="A159" s="44"/>
      <c r="B159" s="25"/>
      <c r="C159" s="25"/>
      <c r="D159" s="45"/>
      <c r="E159" s="46" t="s">
        <v>439</v>
      </c>
      <c r="F159" s="45" t="s">
        <v>438</v>
      </c>
      <c r="G159" s="23"/>
      <c r="H159" s="23"/>
      <c r="I159" s="23"/>
      <c r="J159" s="23"/>
      <c r="K159" s="23"/>
      <c r="L159" s="173"/>
      <c r="M159" s="219"/>
      <c r="N159" s="221">
        <v>0</v>
      </c>
      <c r="O159" s="219"/>
      <c r="P159" s="47"/>
      <c r="Q159" s="48">
        <f t="shared" si="36"/>
        <v>0</v>
      </c>
      <c r="R159" s="47"/>
      <c r="S159" s="47"/>
      <c r="T159" s="23">
        <v>0</v>
      </c>
      <c r="U159" s="47"/>
      <c r="V159" s="47"/>
      <c r="W159" s="23">
        <v>0</v>
      </c>
      <c r="X159" s="47"/>
      <c r="Y159" s="187"/>
    </row>
    <row r="160" spans="1:25" s="43" customFormat="1" ht="21.75" customHeight="1">
      <c r="A160" s="44" t="s">
        <v>235</v>
      </c>
      <c r="B160" s="25" t="s">
        <v>222</v>
      </c>
      <c r="C160" s="25" t="s">
        <v>204</v>
      </c>
      <c r="D160" s="45" t="s">
        <v>188</v>
      </c>
      <c r="E160" s="21" t="s">
        <v>236</v>
      </c>
      <c r="F160" s="20"/>
      <c r="G160" s="22">
        <f>H160+I160</f>
        <v>986407.50000000012</v>
      </c>
      <c r="H160" s="22">
        <f>H162</f>
        <v>83715.600000000006</v>
      </c>
      <c r="I160" s="22">
        <f>I162</f>
        <v>902691.90000000014</v>
      </c>
      <c r="J160" s="22">
        <f>K160+L160</f>
        <v>438377.2</v>
      </c>
      <c r="K160" s="22">
        <f>K162</f>
        <v>63628.5</v>
      </c>
      <c r="L160" s="175">
        <f>L162</f>
        <v>374748.7</v>
      </c>
      <c r="M160" s="220">
        <f>N160+O160</f>
        <v>897619.9</v>
      </c>
      <c r="N160" s="22">
        <f>N162</f>
        <v>83000</v>
      </c>
      <c r="O160" s="220">
        <f>O162</f>
        <v>814619.9</v>
      </c>
      <c r="P160" s="73"/>
      <c r="Q160" s="48">
        <f>N160-K160</f>
        <v>19371.5</v>
      </c>
      <c r="R160" s="73"/>
      <c r="S160" s="73">
        <f>T160+U160</f>
        <v>83000</v>
      </c>
      <c r="T160" s="22">
        <f>T162</f>
        <v>83000</v>
      </c>
      <c r="U160" s="73">
        <f>U162</f>
        <v>0</v>
      </c>
      <c r="V160" s="73">
        <f>W160+X160</f>
        <v>83000</v>
      </c>
      <c r="W160" s="22">
        <f>W162</f>
        <v>83000</v>
      </c>
      <c r="X160" s="73">
        <f>X162</f>
        <v>0</v>
      </c>
      <c r="Y160" s="188"/>
    </row>
    <row r="161" spans="1:25" ht="12.75" customHeight="1">
      <c r="A161" s="67"/>
      <c r="B161" s="68"/>
      <c r="C161" s="68"/>
      <c r="D161" s="61"/>
      <c r="E161" s="69" t="s">
        <v>193</v>
      </c>
      <c r="F161" s="61"/>
      <c r="G161" s="23"/>
      <c r="H161" s="23"/>
      <c r="I161" s="23"/>
      <c r="J161" s="23"/>
      <c r="K161" s="23"/>
      <c r="L161" s="173"/>
      <c r="M161" s="219"/>
      <c r="N161" s="221">
        <v>0</v>
      </c>
      <c r="O161" s="219"/>
      <c r="P161" s="47"/>
      <c r="Q161" s="48">
        <f t="shared" si="36"/>
        <v>0</v>
      </c>
      <c r="R161" s="47"/>
      <c r="S161" s="47"/>
      <c r="T161" s="23">
        <v>0</v>
      </c>
      <c r="U161" s="47"/>
      <c r="V161" s="47"/>
      <c r="W161" s="23">
        <v>0</v>
      </c>
      <c r="X161" s="47"/>
      <c r="Y161" s="188"/>
    </row>
    <row r="162" spans="1:25" s="43" customFormat="1" ht="21" customHeight="1">
      <c r="A162" s="63" t="s">
        <v>237</v>
      </c>
      <c r="B162" s="42" t="s">
        <v>222</v>
      </c>
      <c r="C162" s="42" t="s">
        <v>204</v>
      </c>
      <c r="D162" s="45" t="s">
        <v>191</v>
      </c>
      <c r="E162" s="46" t="s">
        <v>238</v>
      </c>
      <c r="F162" s="45"/>
      <c r="G162" s="23">
        <f>H162+I162</f>
        <v>986407.50000000012</v>
      </c>
      <c r="H162" s="23">
        <f>H164+H166+H170+H172+H175+H177+H180+H183+H188+H194+H197+H199+H201+H207+H209+H213+H216</f>
        <v>83715.600000000006</v>
      </c>
      <c r="I162" s="23">
        <f>I164+I166+I170+I172+I175+I177+I180+I183+I188+I194+I197+I199+I201+I207+I209+I213+I216</f>
        <v>902691.90000000014</v>
      </c>
      <c r="J162" s="23">
        <f>K162+L162</f>
        <v>438377.2</v>
      </c>
      <c r="K162" s="23">
        <f>K190</f>
        <v>63628.5</v>
      </c>
      <c r="L162" s="23">
        <f>L164+L166+L170+L172+L175+L177+L180+L183+L188+L194+L197+L199+L201+L207+L209+L213+L216</f>
        <v>374748.7</v>
      </c>
      <c r="M162" s="221">
        <f>N162+O162</f>
        <v>897619.9</v>
      </c>
      <c r="N162" s="221">
        <f>N190</f>
        <v>83000</v>
      </c>
      <c r="O162" s="219">
        <f>O164+O166+O170+O172+O175+O177+O183</f>
        <v>814619.9</v>
      </c>
      <c r="P162" s="47"/>
      <c r="Q162" s="48">
        <f>N162-K162</f>
        <v>19371.5</v>
      </c>
      <c r="R162" s="23">
        <f>M162+N162</f>
        <v>980619.9</v>
      </c>
      <c r="S162" s="23">
        <f>T162+U162</f>
        <v>83000</v>
      </c>
      <c r="T162" s="23">
        <f>T190</f>
        <v>83000</v>
      </c>
      <c r="U162" s="47"/>
      <c r="V162" s="23">
        <f>W162+X162</f>
        <v>83000</v>
      </c>
      <c r="W162" s="23">
        <f>W190</f>
        <v>83000</v>
      </c>
      <c r="X162" s="47">
        <f>X164+X166+X170+X172+X175+X177+X183</f>
        <v>0</v>
      </c>
      <c r="Y162" s="188"/>
    </row>
    <row r="163" spans="1:25" ht="15.75" customHeight="1">
      <c r="A163" s="67"/>
      <c r="B163" s="68"/>
      <c r="C163" s="68"/>
      <c r="D163" s="61"/>
      <c r="E163" s="69" t="s">
        <v>5</v>
      </c>
      <c r="F163" s="61"/>
      <c r="G163" s="23"/>
      <c r="H163" s="23"/>
      <c r="I163" s="23"/>
      <c r="J163" s="23"/>
      <c r="K163" s="23"/>
      <c r="L163" s="173"/>
      <c r="M163" s="219"/>
      <c r="N163" s="221">
        <v>0</v>
      </c>
      <c r="O163" s="219"/>
      <c r="P163" s="47"/>
      <c r="Q163" s="48">
        <f t="shared" si="36"/>
        <v>0</v>
      </c>
      <c r="R163" s="47"/>
      <c r="S163" s="47"/>
      <c r="T163" s="23">
        <v>0</v>
      </c>
      <c r="U163" s="47"/>
      <c r="V163" s="47"/>
      <c r="W163" s="23">
        <v>0</v>
      </c>
      <c r="X163" s="47"/>
      <c r="Y163" s="188"/>
    </row>
    <row r="164" spans="1:25" s="43" customFormat="1" ht="31.5" customHeight="1">
      <c r="A164" s="44"/>
      <c r="B164" s="25"/>
      <c r="C164" s="25"/>
      <c r="D164" s="45"/>
      <c r="E164" s="21" t="s">
        <v>510</v>
      </c>
      <c r="F164" s="20"/>
      <c r="G164" s="22"/>
      <c r="H164" s="22"/>
      <c r="I164" s="22"/>
      <c r="J164" s="23"/>
      <c r="K164" s="22"/>
      <c r="L164" s="173"/>
      <c r="M164" s="219"/>
      <c r="N164" s="221">
        <v>0</v>
      </c>
      <c r="O164" s="219"/>
      <c r="P164" s="47"/>
      <c r="Q164" s="48">
        <f t="shared" si="36"/>
        <v>0</v>
      </c>
      <c r="R164" s="47"/>
      <c r="S164" s="47"/>
      <c r="T164" s="23">
        <v>0</v>
      </c>
      <c r="U164" s="47"/>
      <c r="V164" s="47"/>
      <c r="W164" s="23">
        <v>0</v>
      </c>
      <c r="X164" s="47"/>
      <c r="Y164" s="188"/>
    </row>
    <row r="165" spans="1:25" s="43" customFormat="1" ht="25.5" customHeight="1">
      <c r="A165" s="44"/>
      <c r="B165" s="25"/>
      <c r="C165" s="25"/>
      <c r="D165" s="45"/>
      <c r="E165" s="46" t="s">
        <v>400</v>
      </c>
      <c r="F165" s="45" t="s">
        <v>399</v>
      </c>
      <c r="G165" s="23">
        <v>0</v>
      </c>
      <c r="H165" s="23">
        <v>0</v>
      </c>
      <c r="I165" s="23">
        <v>0</v>
      </c>
      <c r="J165" s="23"/>
      <c r="K165" s="23">
        <v>0</v>
      </c>
      <c r="L165" s="173"/>
      <c r="M165" s="219"/>
      <c r="N165" s="221">
        <v>0</v>
      </c>
      <c r="O165" s="219"/>
      <c r="P165" s="47"/>
      <c r="Q165" s="48">
        <f t="shared" si="36"/>
        <v>0</v>
      </c>
      <c r="R165" s="47"/>
      <c r="S165" s="47"/>
      <c r="T165" s="23">
        <v>0</v>
      </c>
      <c r="U165" s="47"/>
      <c r="V165" s="47"/>
      <c r="W165" s="23">
        <v>0</v>
      </c>
      <c r="X165" s="47"/>
      <c r="Y165" s="186"/>
    </row>
    <row r="166" spans="1:25" s="43" customFormat="1" ht="25.5" customHeight="1">
      <c r="A166" s="44"/>
      <c r="B166" s="25"/>
      <c r="C166" s="25"/>
      <c r="D166" s="45"/>
      <c r="E166" s="21" t="s">
        <v>511</v>
      </c>
      <c r="F166" s="20"/>
      <c r="G166" s="22"/>
      <c r="H166" s="22"/>
      <c r="I166" s="22"/>
      <c r="J166" s="23"/>
      <c r="K166" s="22"/>
      <c r="L166" s="173"/>
      <c r="M166" s="219">
        <f>M168+M169</f>
        <v>0</v>
      </c>
      <c r="N166" s="221">
        <v>0</v>
      </c>
      <c r="O166" s="219"/>
      <c r="P166" s="47"/>
      <c r="Q166" s="48">
        <f t="shared" si="36"/>
        <v>0</v>
      </c>
      <c r="R166" s="47"/>
      <c r="S166" s="47">
        <f>S168+S169</f>
        <v>0</v>
      </c>
      <c r="T166" s="23">
        <v>0</v>
      </c>
      <c r="U166" s="47"/>
      <c r="V166" s="47">
        <f>V168+V169</f>
        <v>0</v>
      </c>
      <c r="W166" s="23">
        <v>0</v>
      </c>
      <c r="X166" s="47"/>
      <c r="Y166" s="156"/>
    </row>
    <row r="167" spans="1:25" s="43" customFormat="1" ht="25.5" customHeight="1">
      <c r="A167" s="44"/>
      <c r="B167" s="25"/>
      <c r="C167" s="25"/>
      <c r="D167" s="45"/>
      <c r="E167" s="69" t="s">
        <v>437</v>
      </c>
      <c r="F167" s="45" t="s">
        <v>436</v>
      </c>
      <c r="G167" s="22"/>
      <c r="H167" s="22"/>
      <c r="I167" s="22"/>
      <c r="J167" s="23"/>
      <c r="K167" s="22"/>
      <c r="L167" s="228"/>
      <c r="M167" s="219"/>
      <c r="N167" s="221">
        <v>0</v>
      </c>
      <c r="O167" s="219"/>
      <c r="P167" s="47"/>
      <c r="Q167" s="48"/>
      <c r="R167" s="47"/>
      <c r="S167" s="47"/>
      <c r="T167" s="23">
        <v>0</v>
      </c>
      <c r="U167" s="47"/>
      <c r="V167" s="47"/>
      <c r="W167" s="23">
        <v>0</v>
      </c>
      <c r="X167" s="47"/>
      <c r="Y167" s="156"/>
    </row>
    <row r="168" spans="1:25" s="43" customFormat="1" ht="26.25" customHeight="1">
      <c r="A168" s="44"/>
      <c r="B168" s="25"/>
      <c r="C168" s="25"/>
      <c r="D168" s="45"/>
      <c r="E168" s="46" t="s">
        <v>439</v>
      </c>
      <c r="F168" s="45" t="s">
        <v>438</v>
      </c>
      <c r="G168" s="23">
        <v>0</v>
      </c>
      <c r="H168" s="23">
        <v>0</v>
      </c>
      <c r="I168" s="23">
        <v>0</v>
      </c>
      <c r="J168" s="23"/>
      <c r="K168" s="23">
        <v>0</v>
      </c>
      <c r="L168" s="114"/>
      <c r="M168" s="219">
        <f>O168</f>
        <v>0</v>
      </c>
      <c r="N168" s="221">
        <v>0</v>
      </c>
      <c r="O168" s="219"/>
      <c r="P168" s="47"/>
      <c r="Q168" s="48">
        <f t="shared" ref="Q168:Q200" si="40">K168-H168</f>
        <v>0</v>
      </c>
      <c r="R168" s="47"/>
      <c r="S168" s="47">
        <f>U168</f>
        <v>0</v>
      </c>
      <c r="T168" s="23">
        <v>0</v>
      </c>
      <c r="U168" s="47"/>
      <c r="V168" s="47">
        <f>X168</f>
        <v>0</v>
      </c>
      <c r="W168" s="23">
        <v>0</v>
      </c>
      <c r="X168" s="47"/>
      <c r="Y168" s="157"/>
    </row>
    <row r="169" spans="1:25" s="43" customFormat="1" ht="26.25" customHeight="1">
      <c r="A169" s="44"/>
      <c r="B169" s="25"/>
      <c r="C169" s="25"/>
      <c r="D169" s="45"/>
      <c r="F169" s="45" t="s">
        <v>753</v>
      </c>
      <c r="G169" s="23"/>
      <c r="H169" s="23"/>
      <c r="I169" s="23"/>
      <c r="J169" s="23"/>
      <c r="K169" s="23"/>
      <c r="L169" s="173"/>
      <c r="M169" s="219">
        <f>O169</f>
        <v>0</v>
      </c>
      <c r="N169" s="221">
        <v>0</v>
      </c>
      <c r="O169" s="219"/>
      <c r="P169" s="47"/>
      <c r="Q169" s="48">
        <f t="shared" si="40"/>
        <v>0</v>
      </c>
      <c r="R169" s="47"/>
      <c r="S169" s="47">
        <f>U169</f>
        <v>0</v>
      </c>
      <c r="T169" s="23">
        <v>0</v>
      </c>
      <c r="U169" s="47"/>
      <c r="V169" s="47">
        <f>X169</f>
        <v>0</v>
      </c>
      <c r="W169" s="23">
        <v>0</v>
      </c>
      <c r="X169" s="47"/>
      <c r="Y169" s="157"/>
    </row>
    <row r="170" spans="1:25" s="43" customFormat="1" ht="25.5" customHeight="1">
      <c r="A170" s="44"/>
      <c r="B170" s="25"/>
      <c r="C170" s="25"/>
      <c r="D170" s="45"/>
      <c r="E170" s="21" t="s">
        <v>512</v>
      </c>
      <c r="F170" s="20"/>
      <c r="G170" s="22"/>
      <c r="H170" s="22"/>
      <c r="I170" s="22"/>
      <c r="J170" s="23"/>
      <c r="K170" s="22"/>
      <c r="L170" s="173"/>
      <c r="M170" s="219"/>
      <c r="N170" s="221">
        <v>0</v>
      </c>
      <c r="O170" s="219"/>
      <c r="P170" s="47"/>
      <c r="Q170" s="48">
        <f t="shared" si="40"/>
        <v>0</v>
      </c>
      <c r="R170" s="47"/>
      <c r="S170" s="47"/>
      <c r="T170" s="23">
        <v>0</v>
      </c>
      <c r="U170" s="47"/>
      <c r="V170" s="47"/>
      <c r="W170" s="23">
        <v>0</v>
      </c>
      <c r="X170" s="47"/>
      <c r="Y170" s="157"/>
    </row>
    <row r="171" spans="1:25" s="43" customFormat="1" ht="30.75" customHeight="1">
      <c r="A171" s="44"/>
      <c r="B171" s="25"/>
      <c r="C171" s="25"/>
      <c r="D171" s="45"/>
      <c r="E171" s="46" t="s">
        <v>400</v>
      </c>
      <c r="F171" s="45" t="s">
        <v>399</v>
      </c>
      <c r="G171" s="23">
        <v>0</v>
      </c>
      <c r="H171" s="23">
        <v>0</v>
      </c>
      <c r="I171" s="23">
        <v>0</v>
      </c>
      <c r="J171" s="23"/>
      <c r="K171" s="23">
        <v>0</v>
      </c>
      <c r="L171" s="173"/>
      <c r="M171" s="219"/>
      <c r="N171" s="221">
        <v>0</v>
      </c>
      <c r="O171" s="219"/>
      <c r="P171" s="47"/>
      <c r="Q171" s="48">
        <f t="shared" si="40"/>
        <v>0</v>
      </c>
      <c r="R171" s="47"/>
      <c r="S171" s="47"/>
      <c r="T171" s="23">
        <v>0</v>
      </c>
      <c r="U171" s="47"/>
      <c r="V171" s="47"/>
      <c r="W171" s="23">
        <v>0</v>
      </c>
      <c r="X171" s="47"/>
      <c r="Y171" s="156"/>
    </row>
    <row r="172" spans="1:25" s="43" customFormat="1" ht="25.5" customHeight="1">
      <c r="A172" s="44"/>
      <c r="B172" s="25"/>
      <c r="C172" s="25"/>
      <c r="D172" s="45"/>
      <c r="E172" s="21" t="s">
        <v>513</v>
      </c>
      <c r="F172" s="20"/>
      <c r="G172" s="22"/>
      <c r="H172" s="22"/>
      <c r="I172" s="22"/>
      <c r="J172" s="23"/>
      <c r="K172" s="22"/>
      <c r="L172" s="173"/>
      <c r="M172" s="219"/>
      <c r="N172" s="221">
        <v>0</v>
      </c>
      <c r="O172" s="219"/>
      <c r="P172" s="47"/>
      <c r="Q172" s="48">
        <f t="shared" si="40"/>
        <v>0</v>
      </c>
      <c r="R172" s="47"/>
      <c r="S172" s="47"/>
      <c r="T172" s="23">
        <v>0</v>
      </c>
      <c r="U172" s="47"/>
      <c r="V172" s="47"/>
      <c r="W172" s="23">
        <v>0</v>
      </c>
      <c r="X172" s="47"/>
      <c r="Y172" s="157"/>
    </row>
    <row r="173" spans="1:25" s="43" customFormat="1" ht="27.75" customHeight="1">
      <c r="A173" s="44"/>
      <c r="B173" s="25"/>
      <c r="C173" s="25"/>
      <c r="D173" s="45"/>
      <c r="E173" s="46" t="s">
        <v>400</v>
      </c>
      <c r="F173" s="45" t="s">
        <v>399</v>
      </c>
      <c r="G173" s="23">
        <v>0</v>
      </c>
      <c r="H173" s="23">
        <v>0</v>
      </c>
      <c r="I173" s="23">
        <v>0</v>
      </c>
      <c r="J173" s="23"/>
      <c r="K173" s="23">
        <v>0</v>
      </c>
      <c r="L173" s="173"/>
      <c r="M173" s="219"/>
      <c r="N173" s="221">
        <v>0</v>
      </c>
      <c r="O173" s="219"/>
      <c r="P173" s="47"/>
      <c r="Q173" s="48">
        <f t="shared" si="40"/>
        <v>0</v>
      </c>
      <c r="R173" s="47"/>
      <c r="S173" s="47"/>
      <c r="T173" s="23">
        <v>0</v>
      </c>
      <c r="U173" s="47"/>
      <c r="V173" s="47"/>
      <c r="W173" s="23">
        <v>0</v>
      </c>
      <c r="X173" s="47"/>
      <c r="Y173" s="156"/>
    </row>
    <row r="174" spans="1:25" s="43" customFormat="1" ht="18" customHeight="1">
      <c r="A174" s="44"/>
      <c r="B174" s="25"/>
      <c r="C174" s="25"/>
      <c r="D174" s="45"/>
      <c r="E174" s="46" t="s">
        <v>439</v>
      </c>
      <c r="F174" s="45" t="s">
        <v>438</v>
      </c>
      <c r="G174" s="23">
        <v>0</v>
      </c>
      <c r="H174" s="23">
        <v>0</v>
      </c>
      <c r="I174" s="23">
        <v>0</v>
      </c>
      <c r="J174" s="23"/>
      <c r="K174" s="23">
        <v>0</v>
      </c>
      <c r="L174" s="173"/>
      <c r="M174" s="219"/>
      <c r="N174" s="221">
        <v>0</v>
      </c>
      <c r="O174" s="219"/>
      <c r="P174" s="47"/>
      <c r="Q174" s="48">
        <f t="shared" si="40"/>
        <v>0</v>
      </c>
      <c r="R174" s="47"/>
      <c r="S174" s="47"/>
      <c r="T174" s="23">
        <v>0</v>
      </c>
      <c r="U174" s="47"/>
      <c r="V174" s="47"/>
      <c r="W174" s="23">
        <v>0</v>
      </c>
      <c r="X174" s="47"/>
      <c r="Y174" s="157"/>
    </row>
    <row r="175" spans="1:25" s="43" customFormat="1" ht="25.5" customHeight="1">
      <c r="A175" s="44"/>
      <c r="B175" s="25"/>
      <c r="C175" s="25"/>
      <c r="D175" s="45"/>
      <c r="E175" s="21" t="s">
        <v>514</v>
      </c>
      <c r="F175" s="20"/>
      <c r="G175" s="22"/>
      <c r="H175" s="22"/>
      <c r="I175" s="22"/>
      <c r="J175" s="23"/>
      <c r="K175" s="22"/>
      <c r="L175" s="173"/>
      <c r="M175" s="219"/>
      <c r="N175" s="221">
        <v>0</v>
      </c>
      <c r="O175" s="219"/>
      <c r="P175" s="47"/>
      <c r="Q175" s="48">
        <f t="shared" si="40"/>
        <v>0</v>
      </c>
      <c r="R175" s="47"/>
      <c r="S175" s="47"/>
      <c r="T175" s="23">
        <v>0</v>
      </c>
      <c r="U175" s="47"/>
      <c r="V175" s="47"/>
      <c r="W175" s="23">
        <v>0</v>
      </c>
      <c r="X175" s="47"/>
      <c r="Y175" s="157"/>
    </row>
    <row r="176" spans="1:25" s="43" customFormat="1" ht="18" customHeight="1">
      <c r="A176" s="44"/>
      <c r="B176" s="25"/>
      <c r="C176" s="25"/>
      <c r="D176" s="45"/>
      <c r="E176" s="46" t="s">
        <v>439</v>
      </c>
      <c r="F176" s="45" t="s">
        <v>438</v>
      </c>
      <c r="G176" s="23">
        <v>0</v>
      </c>
      <c r="H176" s="23">
        <v>0</v>
      </c>
      <c r="I176" s="23">
        <v>0</v>
      </c>
      <c r="J176" s="23"/>
      <c r="K176" s="23">
        <v>0</v>
      </c>
      <c r="L176" s="173"/>
      <c r="M176" s="219"/>
      <c r="N176" s="221">
        <v>0</v>
      </c>
      <c r="O176" s="219"/>
      <c r="P176" s="47"/>
      <c r="Q176" s="48">
        <f t="shared" si="40"/>
        <v>0</v>
      </c>
      <c r="R176" s="47"/>
      <c r="S176" s="47"/>
      <c r="T176" s="23">
        <v>0</v>
      </c>
      <c r="U176" s="47"/>
      <c r="V176" s="47"/>
      <c r="W176" s="23">
        <v>0</v>
      </c>
      <c r="X176" s="47"/>
      <c r="Y176" s="157"/>
    </row>
    <row r="177" spans="1:25" s="43" customFormat="1" ht="25.5" customHeight="1">
      <c r="A177" s="44"/>
      <c r="B177" s="25"/>
      <c r="C177" s="25"/>
      <c r="D177" s="45"/>
      <c r="E177" s="21" t="s">
        <v>515</v>
      </c>
      <c r="F177" s="20"/>
      <c r="G177" s="22"/>
      <c r="H177" s="22"/>
      <c r="I177" s="22"/>
      <c r="J177" s="23"/>
      <c r="K177" s="22"/>
      <c r="L177" s="173"/>
      <c r="M177" s="219"/>
      <c r="N177" s="221">
        <v>0</v>
      </c>
      <c r="O177" s="219"/>
      <c r="P177" s="47"/>
      <c r="Q177" s="48">
        <f t="shared" si="40"/>
        <v>0</v>
      </c>
      <c r="R177" s="47"/>
      <c r="S177" s="47"/>
      <c r="T177" s="23">
        <v>0</v>
      </c>
      <c r="U177" s="47"/>
      <c r="V177" s="47"/>
      <c r="W177" s="23">
        <v>0</v>
      </c>
      <c r="X177" s="47"/>
      <c r="Y177" s="157"/>
    </row>
    <row r="178" spans="1:25" s="43" customFormat="1" ht="18" customHeight="1">
      <c r="A178" s="44"/>
      <c r="B178" s="25"/>
      <c r="C178" s="25"/>
      <c r="D178" s="45"/>
      <c r="E178" s="46" t="s">
        <v>432</v>
      </c>
      <c r="F178" s="45" t="s">
        <v>433</v>
      </c>
      <c r="G178" s="23">
        <v>0</v>
      </c>
      <c r="H178" s="23">
        <v>0</v>
      </c>
      <c r="I178" s="23">
        <v>0</v>
      </c>
      <c r="J178" s="23"/>
      <c r="K178" s="23">
        <v>0</v>
      </c>
      <c r="L178" s="173"/>
      <c r="M178" s="219"/>
      <c r="N178" s="221">
        <v>0</v>
      </c>
      <c r="O178" s="219"/>
      <c r="P178" s="47"/>
      <c r="Q178" s="48">
        <f t="shared" si="40"/>
        <v>0</v>
      </c>
      <c r="R178" s="47"/>
      <c r="S178" s="47"/>
      <c r="T178" s="23">
        <v>0</v>
      </c>
      <c r="U178" s="47"/>
      <c r="V178" s="47"/>
      <c r="W178" s="23">
        <v>0</v>
      </c>
      <c r="X178" s="47"/>
      <c r="Y178" s="157"/>
    </row>
    <row r="179" spans="1:25" s="43" customFormat="1" ht="18" customHeight="1">
      <c r="A179" s="44"/>
      <c r="B179" s="25"/>
      <c r="C179" s="25"/>
      <c r="D179" s="45"/>
      <c r="E179" s="46" t="s">
        <v>439</v>
      </c>
      <c r="F179" s="45" t="s">
        <v>438</v>
      </c>
      <c r="G179" s="23">
        <v>0</v>
      </c>
      <c r="H179" s="23">
        <v>0</v>
      </c>
      <c r="I179" s="23">
        <v>0</v>
      </c>
      <c r="J179" s="23"/>
      <c r="K179" s="23">
        <v>0</v>
      </c>
      <c r="L179" s="173"/>
      <c r="M179" s="219"/>
      <c r="N179" s="221">
        <v>0</v>
      </c>
      <c r="O179" s="219"/>
      <c r="P179" s="47"/>
      <c r="Q179" s="48">
        <f t="shared" si="40"/>
        <v>0</v>
      </c>
      <c r="R179" s="47"/>
      <c r="S179" s="47"/>
      <c r="T179" s="23">
        <v>0</v>
      </c>
      <c r="U179" s="47"/>
      <c r="V179" s="47"/>
      <c r="W179" s="23">
        <v>0</v>
      </c>
      <c r="X179" s="47"/>
      <c r="Y179" s="157"/>
    </row>
    <row r="180" spans="1:25" s="43" customFormat="1" ht="25.5" customHeight="1">
      <c r="A180" s="44"/>
      <c r="B180" s="25"/>
      <c r="C180" s="25"/>
      <c r="D180" s="45"/>
      <c r="E180" s="21" t="s">
        <v>516</v>
      </c>
      <c r="F180" s="20"/>
      <c r="G180" s="22"/>
      <c r="H180" s="22"/>
      <c r="I180" s="22"/>
      <c r="J180" s="23"/>
      <c r="K180" s="22"/>
      <c r="L180" s="173"/>
      <c r="M180" s="219"/>
      <c r="N180" s="221">
        <v>0</v>
      </c>
      <c r="O180" s="219"/>
      <c r="P180" s="47"/>
      <c r="Q180" s="48">
        <f t="shared" si="40"/>
        <v>0</v>
      </c>
      <c r="R180" s="47"/>
      <c r="S180" s="47"/>
      <c r="T180" s="23">
        <v>0</v>
      </c>
      <c r="U180" s="47"/>
      <c r="V180" s="47"/>
      <c r="W180" s="23">
        <v>0</v>
      </c>
      <c r="X180" s="47"/>
      <c r="Y180" s="157"/>
    </row>
    <row r="181" spans="1:25" s="43" customFormat="1" ht="18" customHeight="1">
      <c r="A181" s="44"/>
      <c r="B181" s="25"/>
      <c r="C181" s="25"/>
      <c r="D181" s="45"/>
      <c r="E181" s="46" t="s">
        <v>372</v>
      </c>
      <c r="F181" s="45" t="s">
        <v>371</v>
      </c>
      <c r="G181" s="23">
        <v>0</v>
      </c>
      <c r="H181" s="23">
        <v>0</v>
      </c>
      <c r="I181" s="23">
        <v>0</v>
      </c>
      <c r="J181" s="23"/>
      <c r="K181" s="23">
        <v>0</v>
      </c>
      <c r="L181" s="173"/>
      <c r="M181" s="219"/>
      <c r="N181" s="221">
        <v>0</v>
      </c>
      <c r="O181" s="219"/>
      <c r="P181" s="47"/>
      <c r="Q181" s="48">
        <f t="shared" si="40"/>
        <v>0</v>
      </c>
      <c r="R181" s="47"/>
      <c r="S181" s="47"/>
      <c r="T181" s="23">
        <v>0</v>
      </c>
      <c r="U181" s="47"/>
      <c r="V181" s="47"/>
      <c r="W181" s="23">
        <v>0</v>
      </c>
      <c r="X181" s="47"/>
      <c r="Y181" s="187"/>
    </row>
    <row r="182" spans="1:25" s="43" customFormat="1" ht="18" customHeight="1">
      <c r="A182" s="44"/>
      <c r="B182" s="25"/>
      <c r="C182" s="25"/>
      <c r="D182" s="45"/>
      <c r="E182" s="46" t="s">
        <v>439</v>
      </c>
      <c r="F182" s="45" t="s">
        <v>438</v>
      </c>
      <c r="G182" s="23">
        <v>0</v>
      </c>
      <c r="H182" s="23">
        <v>0</v>
      </c>
      <c r="I182" s="23">
        <v>0</v>
      </c>
      <c r="J182" s="23"/>
      <c r="K182" s="23">
        <v>0</v>
      </c>
      <c r="L182" s="173"/>
      <c r="M182" s="219"/>
      <c r="N182" s="221">
        <v>0</v>
      </c>
      <c r="O182" s="219"/>
      <c r="P182" s="47"/>
      <c r="Q182" s="48">
        <f t="shared" si="40"/>
        <v>0</v>
      </c>
      <c r="R182" s="47"/>
      <c r="S182" s="47"/>
      <c r="T182" s="23">
        <v>0</v>
      </c>
      <c r="U182" s="47"/>
      <c r="V182" s="47"/>
      <c r="W182" s="23">
        <v>0</v>
      </c>
      <c r="X182" s="47"/>
      <c r="Y182" s="188"/>
    </row>
    <row r="183" spans="1:25" s="43" customFormat="1" ht="48" customHeight="1">
      <c r="A183" s="44"/>
      <c r="B183" s="25"/>
      <c r="C183" s="25"/>
      <c r="D183" s="45"/>
      <c r="E183" s="21" t="s">
        <v>517</v>
      </c>
      <c r="F183" s="20"/>
      <c r="G183" s="22"/>
      <c r="H183" s="22"/>
      <c r="I183" s="22"/>
      <c r="J183" s="23"/>
      <c r="K183" s="22"/>
      <c r="L183" s="173"/>
      <c r="M183" s="219">
        <f>N183+O183</f>
        <v>814619.9</v>
      </c>
      <c r="N183" s="221">
        <v>0</v>
      </c>
      <c r="O183" s="219">
        <f>O185+O186+O187</f>
        <v>814619.9</v>
      </c>
      <c r="P183" s="47"/>
      <c r="Q183" s="48">
        <f t="shared" si="40"/>
        <v>0</v>
      </c>
      <c r="R183" s="48">
        <f>R186+R187</f>
        <v>359184.5</v>
      </c>
      <c r="S183" s="47">
        <f>T183+U183</f>
        <v>0</v>
      </c>
      <c r="T183" s="23">
        <v>0</v>
      </c>
      <c r="U183" s="47">
        <f>U185+U186+U187</f>
        <v>0</v>
      </c>
      <c r="V183" s="47">
        <f>W183+X183</f>
        <v>0</v>
      </c>
      <c r="W183" s="23">
        <v>0</v>
      </c>
      <c r="X183" s="47">
        <f>X185+X186+X187</f>
        <v>0</v>
      </c>
      <c r="Y183" s="186"/>
    </row>
    <row r="184" spans="1:25" s="43" customFormat="1" ht="27" customHeight="1">
      <c r="A184" s="44"/>
      <c r="B184" s="25"/>
      <c r="C184" s="25"/>
      <c r="D184" s="45"/>
      <c r="E184" s="46" t="s">
        <v>400</v>
      </c>
      <c r="F184" s="45" t="s">
        <v>399</v>
      </c>
      <c r="G184" s="23">
        <v>0</v>
      </c>
      <c r="H184" s="23">
        <v>0</v>
      </c>
      <c r="I184" s="23">
        <v>0</v>
      </c>
      <c r="J184" s="23"/>
      <c r="K184" s="23">
        <v>0</v>
      </c>
      <c r="L184" s="173"/>
      <c r="M184" s="219">
        <f>N184</f>
        <v>0</v>
      </c>
      <c r="N184" s="221">
        <v>0</v>
      </c>
      <c r="O184" s="219" t="s">
        <v>364</v>
      </c>
      <c r="P184" s="47"/>
      <c r="Q184" s="48">
        <f t="shared" si="40"/>
        <v>0</v>
      </c>
      <c r="R184" s="48" t="s">
        <v>364</v>
      </c>
      <c r="S184" s="47">
        <f>T184</f>
        <v>0</v>
      </c>
      <c r="T184" s="23">
        <v>0</v>
      </c>
      <c r="U184" s="47" t="s">
        <v>364</v>
      </c>
      <c r="V184" s="47">
        <f>W184</f>
        <v>0</v>
      </c>
      <c r="W184" s="23">
        <v>0</v>
      </c>
      <c r="X184" s="47" t="s">
        <v>364</v>
      </c>
      <c r="Y184" s="156"/>
    </row>
    <row r="185" spans="1:25" s="43" customFormat="1" ht="18.75" customHeight="1">
      <c r="A185" s="44"/>
      <c r="B185" s="25"/>
      <c r="C185" s="25"/>
      <c r="D185" s="45"/>
      <c r="E185" s="46" t="s">
        <v>437</v>
      </c>
      <c r="F185" s="45" t="s">
        <v>436</v>
      </c>
      <c r="G185" s="23">
        <v>0</v>
      </c>
      <c r="H185" s="23">
        <v>0</v>
      </c>
      <c r="I185" s="23">
        <v>0</v>
      </c>
      <c r="J185" s="23"/>
      <c r="K185" s="23">
        <v>0</v>
      </c>
      <c r="L185" s="173"/>
      <c r="M185" s="219">
        <f>O185</f>
        <v>455435.4</v>
      </c>
      <c r="N185" s="221">
        <v>0</v>
      </c>
      <c r="O185" s="219">
        <v>455435.4</v>
      </c>
      <c r="P185" s="47"/>
      <c r="Q185" s="48">
        <f t="shared" si="40"/>
        <v>0</v>
      </c>
      <c r="R185" s="48">
        <f>O185-L185</f>
        <v>455435.4</v>
      </c>
      <c r="S185" s="47"/>
      <c r="T185" s="23">
        <v>0</v>
      </c>
      <c r="U185" s="47"/>
      <c r="V185" s="47">
        <f>X185</f>
        <v>0</v>
      </c>
      <c r="W185" s="23">
        <v>0</v>
      </c>
      <c r="X185" s="47"/>
      <c r="Y185" s="187"/>
    </row>
    <row r="186" spans="1:25" s="43" customFormat="1" ht="18.75" customHeight="1">
      <c r="A186" s="44"/>
      <c r="B186" s="25"/>
      <c r="C186" s="25"/>
      <c r="D186" s="45"/>
      <c r="E186" s="46" t="s">
        <v>439</v>
      </c>
      <c r="F186" s="45" t="s">
        <v>438</v>
      </c>
      <c r="G186" s="23">
        <v>0</v>
      </c>
      <c r="H186" s="23">
        <v>0</v>
      </c>
      <c r="I186" s="23">
        <v>0</v>
      </c>
      <c r="J186" s="23"/>
      <c r="K186" s="23">
        <v>0</v>
      </c>
      <c r="L186" s="173"/>
      <c r="M186" s="219">
        <f>O186</f>
        <v>345413.9</v>
      </c>
      <c r="N186" s="221" t="s">
        <v>364</v>
      </c>
      <c r="O186" s="219">
        <v>345413.9</v>
      </c>
      <c r="P186" s="47"/>
      <c r="Q186" s="48">
        <f t="shared" si="40"/>
        <v>0</v>
      </c>
      <c r="R186" s="48">
        <f>O186-L186</f>
        <v>345413.9</v>
      </c>
      <c r="S186" s="47"/>
      <c r="T186" s="23" t="s">
        <v>364</v>
      </c>
      <c r="U186" s="47"/>
      <c r="V186" s="47">
        <f>X186</f>
        <v>0</v>
      </c>
      <c r="W186" s="23" t="s">
        <v>364</v>
      </c>
      <c r="X186" s="47"/>
      <c r="Y186" s="188"/>
    </row>
    <row r="187" spans="1:25" s="43" customFormat="1" ht="18.75" customHeight="1">
      <c r="A187" s="254"/>
      <c r="B187" s="253"/>
      <c r="C187" s="253"/>
      <c r="D187" s="256"/>
      <c r="E187" s="46"/>
      <c r="F187" s="256" t="s">
        <v>448</v>
      </c>
      <c r="G187" s="23"/>
      <c r="H187" s="23"/>
      <c r="I187" s="23"/>
      <c r="J187" s="23"/>
      <c r="K187" s="23"/>
      <c r="L187" s="173"/>
      <c r="M187" s="219">
        <f>O187</f>
        <v>13770.6</v>
      </c>
      <c r="N187" s="221" t="s">
        <v>364</v>
      </c>
      <c r="O187" s="219">
        <v>13770.6</v>
      </c>
      <c r="P187" s="47"/>
      <c r="Q187" s="48"/>
      <c r="R187" s="48">
        <f>O187-L187</f>
        <v>13770.6</v>
      </c>
      <c r="S187" s="47"/>
      <c r="T187" s="23" t="s">
        <v>364</v>
      </c>
      <c r="U187" s="47"/>
      <c r="V187" s="47">
        <f>X187</f>
        <v>0</v>
      </c>
      <c r="W187" s="23" t="s">
        <v>364</v>
      </c>
      <c r="X187" s="47"/>
      <c r="Y187" s="255"/>
    </row>
    <row r="188" spans="1:25" s="43" customFormat="1" ht="36" customHeight="1">
      <c r="A188" s="44"/>
      <c r="B188" s="25"/>
      <c r="C188" s="25"/>
      <c r="D188" s="45"/>
      <c r="E188" s="21" t="s">
        <v>518</v>
      </c>
      <c r="F188" s="20"/>
      <c r="G188" s="22">
        <f>G190+G191+G192+G193</f>
        <v>986407.50000000012</v>
      </c>
      <c r="H188" s="22">
        <f>H189+H190</f>
        <v>83715.600000000006</v>
      </c>
      <c r="I188" s="22">
        <f>I191+I192+I193</f>
        <v>902691.90000000014</v>
      </c>
      <c r="J188" s="23">
        <f>K188+L188</f>
        <v>438377.2</v>
      </c>
      <c r="K188" s="22">
        <f>K189+K190</f>
        <v>63628.5</v>
      </c>
      <c r="L188" s="197">
        <f>L191+L192+L193</f>
        <v>374748.7</v>
      </c>
      <c r="M188" s="219">
        <f>N188+O188</f>
        <v>83000</v>
      </c>
      <c r="N188" s="221">
        <f>N189+N190</f>
        <v>83000</v>
      </c>
      <c r="O188" s="219">
        <f>O191+O192</f>
        <v>0</v>
      </c>
      <c r="P188" s="47"/>
      <c r="Q188" s="48">
        <f>N188-K188</f>
        <v>19371.5</v>
      </c>
      <c r="R188" s="48">
        <f>R191+R192</f>
        <v>-367924.7</v>
      </c>
      <c r="S188" s="47">
        <f>T188+U188</f>
        <v>83000</v>
      </c>
      <c r="T188" s="23">
        <f>T189+T190</f>
        <v>83000</v>
      </c>
      <c r="U188" s="47">
        <f>U191+U192</f>
        <v>0</v>
      </c>
      <c r="V188" s="47">
        <f>W188+X188</f>
        <v>83000</v>
      </c>
      <c r="W188" s="23">
        <f>W189+W190</f>
        <v>83000</v>
      </c>
      <c r="X188" s="47">
        <f>X191+X192</f>
        <v>0</v>
      </c>
      <c r="Y188" s="188"/>
    </row>
    <row r="189" spans="1:25" s="43" customFormat="1" ht="18.75" customHeight="1">
      <c r="A189" s="44"/>
      <c r="B189" s="25"/>
      <c r="C189" s="25"/>
      <c r="D189" s="45"/>
      <c r="E189" s="46"/>
      <c r="F189" s="45" t="s">
        <v>410</v>
      </c>
      <c r="G189" s="23">
        <v>0</v>
      </c>
      <c r="H189" s="23">
        <v>0</v>
      </c>
      <c r="I189" s="23">
        <v>0</v>
      </c>
      <c r="J189" s="23"/>
      <c r="K189" s="23">
        <v>0</v>
      </c>
      <c r="L189" s="173"/>
      <c r="M189" s="219">
        <f>N189</f>
        <v>0</v>
      </c>
      <c r="N189" s="221"/>
      <c r="O189" s="219"/>
      <c r="P189" s="47"/>
      <c r="Q189" s="48">
        <f t="shared" si="40"/>
        <v>0</v>
      </c>
      <c r="R189" s="47"/>
      <c r="S189" s="47">
        <f>T189</f>
        <v>0</v>
      </c>
      <c r="T189" s="23"/>
      <c r="U189" s="47"/>
      <c r="V189" s="47">
        <f>W189</f>
        <v>0</v>
      </c>
      <c r="W189" s="23"/>
      <c r="X189" s="47"/>
      <c r="Y189" s="186"/>
    </row>
    <row r="190" spans="1:25" s="43" customFormat="1" ht="30" customHeight="1">
      <c r="A190" s="44"/>
      <c r="B190" s="25"/>
      <c r="C190" s="25"/>
      <c r="D190" s="45"/>
      <c r="E190" s="46" t="s">
        <v>400</v>
      </c>
      <c r="F190" s="45" t="s">
        <v>399</v>
      </c>
      <c r="G190" s="23">
        <f>H190</f>
        <v>83715.600000000006</v>
      </c>
      <c r="H190" s="23">
        <v>83715.600000000006</v>
      </c>
      <c r="I190" s="23" t="s">
        <v>364</v>
      </c>
      <c r="J190" s="23">
        <f>K190</f>
        <v>63628.5</v>
      </c>
      <c r="K190" s="23">
        <v>63628.5</v>
      </c>
      <c r="L190" s="173" t="s">
        <v>364</v>
      </c>
      <c r="M190" s="219">
        <f>N190</f>
        <v>83000</v>
      </c>
      <c r="N190" s="221">
        <v>83000</v>
      </c>
      <c r="O190" s="219"/>
      <c r="P190" s="47"/>
      <c r="Q190" s="48">
        <f>N190-K190</f>
        <v>19371.5</v>
      </c>
      <c r="R190" s="48" t="s">
        <v>364</v>
      </c>
      <c r="S190" s="47">
        <f>T190</f>
        <v>83000</v>
      </c>
      <c r="T190" s="23">
        <v>83000</v>
      </c>
      <c r="U190" s="47"/>
      <c r="V190" s="47">
        <f>W190</f>
        <v>83000</v>
      </c>
      <c r="W190" s="23">
        <v>83000</v>
      </c>
      <c r="X190" s="47"/>
      <c r="Y190" s="187"/>
    </row>
    <row r="191" spans="1:25" s="43" customFormat="1" ht="30" customHeight="1">
      <c r="A191" s="44"/>
      <c r="B191" s="25"/>
      <c r="C191" s="25"/>
      <c r="D191" s="45"/>
      <c r="E191" s="46" t="s">
        <v>439</v>
      </c>
      <c r="F191" s="45">
        <v>5112</v>
      </c>
      <c r="G191" s="23">
        <f>I191</f>
        <v>2915.8</v>
      </c>
      <c r="H191" s="23" t="s">
        <v>364</v>
      </c>
      <c r="I191" s="23">
        <v>2915.8</v>
      </c>
      <c r="J191" s="23">
        <f>L191</f>
        <v>0</v>
      </c>
      <c r="K191" s="23" t="s">
        <v>364</v>
      </c>
      <c r="L191" s="173"/>
      <c r="M191" s="219"/>
      <c r="N191" s="221" t="s">
        <v>364</v>
      </c>
      <c r="O191" s="219"/>
      <c r="P191" s="47"/>
      <c r="Q191" s="48" t="s">
        <v>364</v>
      </c>
      <c r="R191" s="48">
        <f>O191-L191</f>
        <v>0</v>
      </c>
      <c r="S191" s="47"/>
      <c r="T191" s="23" t="s">
        <v>364</v>
      </c>
      <c r="U191" s="47"/>
      <c r="V191" s="47"/>
      <c r="W191" s="23" t="s">
        <v>364</v>
      </c>
      <c r="X191" s="47"/>
      <c r="Y191" s="188"/>
    </row>
    <row r="192" spans="1:25" s="43" customFormat="1" ht="30" customHeight="1">
      <c r="A192" s="44"/>
      <c r="B192" s="25"/>
      <c r="C192" s="25"/>
      <c r="D192" s="45"/>
      <c r="E192" s="46" t="s">
        <v>439</v>
      </c>
      <c r="F192" s="45">
        <v>5113</v>
      </c>
      <c r="G192" s="23">
        <f>I192</f>
        <v>886459.8</v>
      </c>
      <c r="H192" s="23" t="s">
        <v>364</v>
      </c>
      <c r="I192" s="23">
        <v>886459.8</v>
      </c>
      <c r="J192" s="23">
        <f>L192</f>
        <v>367924.7</v>
      </c>
      <c r="K192" s="23" t="s">
        <v>364</v>
      </c>
      <c r="L192" s="173">
        <v>367924.7</v>
      </c>
      <c r="M192" s="219"/>
      <c r="N192" s="221" t="s">
        <v>364</v>
      </c>
      <c r="O192" s="219"/>
      <c r="P192" s="47"/>
      <c r="Q192" s="48" t="s">
        <v>364</v>
      </c>
      <c r="R192" s="48">
        <f>O192-L192</f>
        <v>-367924.7</v>
      </c>
      <c r="S192" s="47"/>
      <c r="T192" s="23" t="s">
        <v>364</v>
      </c>
      <c r="U192" s="47"/>
      <c r="V192" s="47"/>
      <c r="W192" s="23" t="s">
        <v>364</v>
      </c>
      <c r="X192" s="47"/>
      <c r="Y192" s="186"/>
    </row>
    <row r="193" spans="1:25" s="43" customFormat="1" ht="30" customHeight="1">
      <c r="A193" s="44"/>
      <c r="B193" s="25"/>
      <c r="C193" s="25"/>
      <c r="D193" s="45"/>
      <c r="E193" s="46" t="s">
        <v>449</v>
      </c>
      <c r="F193" s="45">
        <v>5134</v>
      </c>
      <c r="G193" s="23">
        <f>I193</f>
        <v>13316.3</v>
      </c>
      <c r="H193" s="23" t="s">
        <v>364</v>
      </c>
      <c r="I193" s="23">
        <v>13316.3</v>
      </c>
      <c r="J193" s="23"/>
      <c r="K193" s="23">
        <v>0</v>
      </c>
      <c r="L193" s="173">
        <v>6824</v>
      </c>
      <c r="M193" s="219"/>
      <c r="N193" s="221">
        <v>0</v>
      </c>
      <c r="O193" s="219"/>
      <c r="P193" s="47"/>
      <c r="Q193" s="48" t="s">
        <v>364</v>
      </c>
      <c r="R193" s="47"/>
      <c r="S193" s="47"/>
      <c r="T193" s="23">
        <v>0</v>
      </c>
      <c r="U193" s="47"/>
      <c r="V193" s="47"/>
      <c r="W193" s="23">
        <v>0</v>
      </c>
      <c r="X193" s="47"/>
      <c r="Y193" s="157"/>
    </row>
    <row r="194" spans="1:25" s="43" customFormat="1" ht="25.5" customHeight="1">
      <c r="A194" s="44"/>
      <c r="B194" s="25"/>
      <c r="C194" s="25"/>
      <c r="D194" s="45"/>
      <c r="E194" s="21" t="s">
        <v>519</v>
      </c>
      <c r="F194" s="20"/>
      <c r="G194" s="22"/>
      <c r="H194" s="22"/>
      <c r="I194" s="22"/>
      <c r="J194" s="23"/>
      <c r="K194" s="22"/>
      <c r="L194" s="173"/>
      <c r="M194" s="219"/>
      <c r="N194" s="221">
        <v>0</v>
      </c>
      <c r="O194" s="219"/>
      <c r="P194" s="47"/>
      <c r="Q194" s="48">
        <f t="shared" si="40"/>
        <v>0</v>
      </c>
      <c r="R194" s="47"/>
      <c r="S194" s="47"/>
      <c r="T194" s="23">
        <v>0</v>
      </c>
      <c r="U194" s="47"/>
      <c r="V194" s="47"/>
      <c r="W194" s="23">
        <v>0</v>
      </c>
      <c r="X194" s="47"/>
      <c r="Y194" s="157"/>
    </row>
    <row r="195" spans="1:25" s="43" customFormat="1" ht="29.25" customHeight="1">
      <c r="A195" s="44"/>
      <c r="B195" s="25"/>
      <c r="C195" s="25"/>
      <c r="D195" s="45"/>
      <c r="E195" s="46" t="s">
        <v>412</v>
      </c>
      <c r="F195" s="45" t="s">
        <v>413</v>
      </c>
      <c r="G195" s="23">
        <v>0</v>
      </c>
      <c r="H195" s="23">
        <v>0</v>
      </c>
      <c r="I195" s="23">
        <v>0</v>
      </c>
      <c r="J195" s="23"/>
      <c r="K195" s="23">
        <v>0</v>
      </c>
      <c r="L195" s="173"/>
      <c r="M195" s="219"/>
      <c r="N195" s="221">
        <v>0</v>
      </c>
      <c r="O195" s="219"/>
      <c r="P195" s="47"/>
      <c r="Q195" s="48">
        <f t="shared" si="40"/>
        <v>0</v>
      </c>
      <c r="R195" s="47"/>
      <c r="S195" s="47"/>
      <c r="T195" s="23">
        <v>0</v>
      </c>
      <c r="U195" s="47"/>
      <c r="V195" s="47"/>
      <c r="W195" s="23">
        <v>0</v>
      </c>
      <c r="X195" s="47"/>
    </row>
    <row r="196" spans="1:25" s="43" customFormat="1" ht="18.75" customHeight="1">
      <c r="A196" s="44"/>
      <c r="B196" s="25"/>
      <c r="C196" s="25"/>
      <c r="D196" s="45"/>
      <c r="E196" s="46" t="s">
        <v>432</v>
      </c>
      <c r="F196" s="45" t="s">
        <v>433</v>
      </c>
      <c r="G196" s="23">
        <v>0</v>
      </c>
      <c r="H196" s="23">
        <v>0</v>
      </c>
      <c r="I196" s="23">
        <v>0</v>
      </c>
      <c r="J196" s="23"/>
      <c r="K196" s="23">
        <v>0</v>
      </c>
      <c r="L196" s="173"/>
      <c r="M196" s="219"/>
      <c r="N196" s="221">
        <v>0</v>
      </c>
      <c r="O196" s="219"/>
      <c r="P196" s="47"/>
      <c r="Q196" s="48">
        <f t="shared" si="40"/>
        <v>0</v>
      </c>
      <c r="R196" s="47"/>
      <c r="S196" s="47"/>
      <c r="T196" s="23">
        <v>0</v>
      </c>
      <c r="U196" s="47"/>
      <c r="V196" s="47"/>
      <c r="W196" s="23">
        <v>0</v>
      </c>
      <c r="X196" s="47"/>
      <c r="Y196" s="157"/>
    </row>
    <row r="197" spans="1:25" s="43" customFormat="1" ht="25.5" customHeight="1">
      <c r="A197" s="44"/>
      <c r="B197" s="25"/>
      <c r="C197" s="25"/>
      <c r="D197" s="45"/>
      <c r="E197" s="21" t="s">
        <v>520</v>
      </c>
      <c r="F197" s="20"/>
      <c r="G197" s="22"/>
      <c r="H197" s="22"/>
      <c r="I197" s="22"/>
      <c r="J197" s="23"/>
      <c r="K197" s="22"/>
      <c r="L197" s="173"/>
      <c r="M197" s="219"/>
      <c r="N197" s="221">
        <v>0</v>
      </c>
      <c r="O197" s="219"/>
      <c r="P197" s="47"/>
      <c r="Q197" s="48">
        <f t="shared" si="40"/>
        <v>0</v>
      </c>
      <c r="R197" s="47"/>
      <c r="S197" s="47"/>
      <c r="T197" s="23">
        <v>0</v>
      </c>
      <c r="U197" s="47"/>
      <c r="V197" s="47"/>
      <c r="W197" s="23">
        <v>0</v>
      </c>
      <c r="X197" s="47"/>
      <c r="Y197" s="157"/>
    </row>
    <row r="198" spans="1:25" s="43" customFormat="1" ht="29.25" customHeight="1">
      <c r="A198" s="44"/>
      <c r="B198" s="25"/>
      <c r="C198" s="25"/>
      <c r="D198" s="45"/>
      <c r="E198" s="46" t="s">
        <v>437</v>
      </c>
      <c r="F198" s="45" t="s">
        <v>436</v>
      </c>
      <c r="G198" s="23">
        <v>0</v>
      </c>
      <c r="H198" s="23">
        <v>0</v>
      </c>
      <c r="I198" s="23">
        <v>0</v>
      </c>
      <c r="J198" s="23"/>
      <c r="K198" s="23">
        <v>0</v>
      </c>
      <c r="L198" s="173"/>
      <c r="M198" s="219"/>
      <c r="N198" s="221">
        <v>0</v>
      </c>
      <c r="O198" s="219"/>
      <c r="P198" s="47"/>
      <c r="Q198" s="48">
        <f t="shared" si="40"/>
        <v>0</v>
      </c>
      <c r="R198" s="47"/>
      <c r="S198" s="47"/>
      <c r="T198" s="23">
        <v>0</v>
      </c>
      <c r="U198" s="47"/>
      <c r="V198" s="47"/>
      <c r="W198" s="23">
        <v>0</v>
      </c>
      <c r="X198" s="47"/>
      <c r="Y198" s="157"/>
    </row>
    <row r="199" spans="1:25" s="43" customFormat="1" ht="126">
      <c r="A199" s="44"/>
      <c r="B199" s="25"/>
      <c r="C199" s="25"/>
      <c r="D199" s="45"/>
      <c r="E199" s="21" t="s">
        <v>521</v>
      </c>
      <c r="F199" s="20"/>
      <c r="G199" s="22"/>
      <c r="H199" s="22"/>
      <c r="I199" s="22"/>
      <c r="J199" s="23"/>
      <c r="K199" s="22"/>
      <c r="L199" s="173"/>
      <c r="M199" s="219"/>
      <c r="N199" s="221">
        <v>0</v>
      </c>
      <c r="O199" s="219"/>
      <c r="P199" s="47"/>
      <c r="Q199" s="48">
        <f t="shared" si="40"/>
        <v>0</v>
      </c>
      <c r="R199" s="47"/>
      <c r="S199" s="47"/>
      <c r="T199" s="23">
        <v>0</v>
      </c>
      <c r="U199" s="47"/>
      <c r="V199" s="47"/>
      <c r="W199" s="23">
        <v>0</v>
      </c>
      <c r="X199" s="47"/>
      <c r="Y199" s="187"/>
    </row>
    <row r="200" spans="1:25" s="43" customFormat="1" ht="29.25" customHeight="1">
      <c r="A200" s="44"/>
      <c r="B200" s="25"/>
      <c r="C200" s="25"/>
      <c r="D200" s="45"/>
      <c r="E200" s="46" t="s">
        <v>432</v>
      </c>
      <c r="F200" s="45" t="s">
        <v>433</v>
      </c>
      <c r="G200" s="23">
        <v>0</v>
      </c>
      <c r="H200" s="23">
        <v>0</v>
      </c>
      <c r="I200" s="23">
        <v>0</v>
      </c>
      <c r="J200" s="23"/>
      <c r="K200" s="23">
        <v>0</v>
      </c>
      <c r="L200" s="173"/>
      <c r="M200" s="219"/>
      <c r="N200" s="221">
        <v>0</v>
      </c>
      <c r="O200" s="219"/>
      <c r="P200" s="47"/>
      <c r="Q200" s="48">
        <f t="shared" si="40"/>
        <v>0</v>
      </c>
      <c r="R200" s="47"/>
      <c r="S200" s="47"/>
      <c r="T200" s="23">
        <v>0</v>
      </c>
      <c r="U200" s="47"/>
      <c r="V200" s="47"/>
      <c r="W200" s="23">
        <v>0</v>
      </c>
      <c r="X200" s="47"/>
      <c r="Y200" s="186"/>
    </row>
    <row r="201" spans="1:25" s="43" customFormat="1" ht="36" customHeight="1">
      <c r="A201" s="44"/>
      <c r="B201" s="25"/>
      <c r="C201" s="25"/>
      <c r="D201" s="45"/>
      <c r="E201" s="21" t="s">
        <v>522</v>
      </c>
      <c r="F201" s="20"/>
      <c r="G201" s="22"/>
      <c r="H201" s="22"/>
      <c r="I201" s="22"/>
      <c r="J201" s="23"/>
      <c r="K201" s="22"/>
      <c r="L201" s="173"/>
      <c r="M201" s="219"/>
      <c r="N201" s="221">
        <v>0</v>
      </c>
      <c r="O201" s="219"/>
      <c r="P201" s="47"/>
      <c r="Q201" s="48">
        <f t="shared" ref="Q201:Q232" si="41">K201-H201</f>
        <v>0</v>
      </c>
      <c r="R201" s="47"/>
      <c r="S201" s="47"/>
      <c r="T201" s="23">
        <v>0</v>
      </c>
      <c r="U201" s="47"/>
      <c r="V201" s="47"/>
      <c r="W201" s="23">
        <v>0</v>
      </c>
      <c r="X201" s="47"/>
      <c r="Y201" s="157"/>
    </row>
    <row r="202" spans="1:25" s="43" customFormat="1" ht="29.25" customHeight="1">
      <c r="A202" s="44"/>
      <c r="B202" s="25"/>
      <c r="C202" s="25"/>
      <c r="D202" s="45"/>
      <c r="E202" s="46" t="s">
        <v>370</v>
      </c>
      <c r="F202" s="45" t="s">
        <v>369</v>
      </c>
      <c r="G202" s="23">
        <v>0</v>
      </c>
      <c r="H202" s="23">
        <v>0</v>
      </c>
      <c r="I202" s="23">
        <v>0</v>
      </c>
      <c r="J202" s="23"/>
      <c r="K202" s="23">
        <v>0</v>
      </c>
      <c r="L202" s="173"/>
      <c r="M202" s="219"/>
      <c r="N202" s="221">
        <v>0</v>
      </c>
      <c r="O202" s="219"/>
      <c r="P202" s="47"/>
      <c r="Q202" s="48">
        <f t="shared" si="41"/>
        <v>0</v>
      </c>
      <c r="R202" s="47"/>
      <c r="S202" s="47"/>
      <c r="T202" s="23">
        <v>0</v>
      </c>
      <c r="U202" s="47"/>
      <c r="V202" s="47"/>
      <c r="W202" s="23">
        <v>0</v>
      </c>
      <c r="X202" s="47"/>
      <c r="Y202" s="157"/>
    </row>
    <row r="203" spans="1:25" s="43" customFormat="1" ht="29.25" customHeight="1">
      <c r="A203" s="44"/>
      <c r="B203" s="25"/>
      <c r="C203" s="25"/>
      <c r="D203" s="45"/>
      <c r="E203" s="46" t="s">
        <v>395</v>
      </c>
      <c r="F203" s="45" t="s">
        <v>396</v>
      </c>
      <c r="G203" s="23">
        <v>0</v>
      </c>
      <c r="H203" s="23">
        <v>0</v>
      </c>
      <c r="I203" s="23">
        <v>0</v>
      </c>
      <c r="J203" s="23"/>
      <c r="K203" s="23">
        <v>0</v>
      </c>
      <c r="L203" s="173"/>
      <c r="M203" s="219"/>
      <c r="N203" s="221">
        <v>0</v>
      </c>
      <c r="O203" s="219"/>
      <c r="P203" s="47"/>
      <c r="Q203" s="48">
        <f t="shared" si="41"/>
        <v>0</v>
      </c>
      <c r="R203" s="47"/>
      <c r="S203" s="47"/>
      <c r="T203" s="23">
        <v>0</v>
      </c>
      <c r="U203" s="47"/>
      <c r="V203" s="47"/>
      <c r="W203" s="23">
        <v>0</v>
      </c>
      <c r="X203" s="47"/>
      <c r="Y203" s="157"/>
    </row>
    <row r="204" spans="1:25" s="43" customFormat="1" ht="29.25" customHeight="1">
      <c r="A204" s="44"/>
      <c r="B204" s="25"/>
      <c r="C204" s="25"/>
      <c r="D204" s="45"/>
      <c r="E204" s="46" t="s">
        <v>400</v>
      </c>
      <c r="F204" s="45" t="s">
        <v>399</v>
      </c>
      <c r="G204" s="23">
        <v>0</v>
      </c>
      <c r="H204" s="23">
        <v>0</v>
      </c>
      <c r="I204" s="23">
        <v>0</v>
      </c>
      <c r="J204" s="23"/>
      <c r="K204" s="23">
        <v>0</v>
      </c>
      <c r="L204" s="173"/>
      <c r="M204" s="219"/>
      <c r="N204" s="221">
        <v>0</v>
      </c>
      <c r="O204" s="219"/>
      <c r="P204" s="47"/>
      <c r="Q204" s="48">
        <f t="shared" si="41"/>
        <v>0</v>
      </c>
      <c r="R204" s="47"/>
      <c r="S204" s="47"/>
      <c r="T204" s="23">
        <v>0</v>
      </c>
      <c r="U204" s="47"/>
      <c r="V204" s="47"/>
      <c r="W204" s="23">
        <v>0</v>
      </c>
      <c r="X204" s="47"/>
      <c r="Y204" s="157"/>
    </row>
    <row r="205" spans="1:25" s="43" customFormat="1" ht="29.25" customHeight="1">
      <c r="A205" s="44"/>
      <c r="B205" s="25"/>
      <c r="C205" s="25"/>
      <c r="D205" s="45"/>
      <c r="E205" s="46" t="s">
        <v>432</v>
      </c>
      <c r="F205" s="45" t="s">
        <v>433</v>
      </c>
      <c r="G205" s="23">
        <v>0</v>
      </c>
      <c r="H205" s="23">
        <v>0</v>
      </c>
      <c r="I205" s="23">
        <v>0</v>
      </c>
      <c r="J205" s="23"/>
      <c r="K205" s="23">
        <v>0</v>
      </c>
      <c r="L205" s="173"/>
      <c r="M205" s="219"/>
      <c r="N205" s="221">
        <v>0</v>
      </c>
      <c r="O205" s="219"/>
      <c r="P205" s="47"/>
      <c r="Q205" s="48">
        <f t="shared" si="41"/>
        <v>0</v>
      </c>
      <c r="R205" s="47"/>
      <c r="S205" s="47"/>
      <c r="T205" s="23">
        <v>0</v>
      </c>
      <c r="U205" s="47"/>
      <c r="V205" s="47"/>
      <c r="W205" s="23">
        <v>0</v>
      </c>
      <c r="X205" s="47"/>
      <c r="Y205" s="157"/>
    </row>
    <row r="206" spans="1:25" s="43" customFormat="1" ht="29.25" customHeight="1">
      <c r="A206" s="44"/>
      <c r="B206" s="25"/>
      <c r="C206" s="25"/>
      <c r="D206" s="45"/>
      <c r="E206" s="46" t="s">
        <v>444</v>
      </c>
      <c r="F206" s="45" t="s">
        <v>445</v>
      </c>
      <c r="G206" s="23">
        <v>0</v>
      </c>
      <c r="H206" s="23">
        <v>0</v>
      </c>
      <c r="I206" s="23">
        <v>0</v>
      </c>
      <c r="J206" s="23"/>
      <c r="K206" s="23">
        <v>0</v>
      </c>
      <c r="L206" s="173"/>
      <c r="M206" s="219"/>
      <c r="N206" s="221">
        <v>0</v>
      </c>
      <c r="O206" s="219"/>
      <c r="P206" s="47"/>
      <c r="Q206" s="48">
        <f t="shared" si="41"/>
        <v>0</v>
      </c>
      <c r="R206" s="47"/>
      <c r="S206" s="47"/>
      <c r="T206" s="23">
        <v>0</v>
      </c>
      <c r="U206" s="47"/>
      <c r="V206" s="47"/>
      <c r="W206" s="23">
        <v>0</v>
      </c>
      <c r="X206" s="47"/>
      <c r="Y206" s="157"/>
    </row>
    <row r="207" spans="1:25" s="43" customFormat="1" ht="94.5">
      <c r="A207" s="44"/>
      <c r="B207" s="25"/>
      <c r="C207" s="25"/>
      <c r="D207" s="45"/>
      <c r="E207" s="21" t="s">
        <v>523</v>
      </c>
      <c r="F207" s="20"/>
      <c r="G207" s="22"/>
      <c r="H207" s="22"/>
      <c r="I207" s="22"/>
      <c r="J207" s="23"/>
      <c r="K207" s="22"/>
      <c r="L207" s="173"/>
      <c r="M207" s="219"/>
      <c r="N207" s="221">
        <v>0</v>
      </c>
      <c r="O207" s="219"/>
      <c r="P207" s="47"/>
      <c r="Q207" s="48">
        <f t="shared" si="41"/>
        <v>0</v>
      </c>
      <c r="R207" s="47"/>
      <c r="S207" s="47"/>
      <c r="T207" s="23">
        <v>0</v>
      </c>
      <c r="U207" s="47"/>
      <c r="V207" s="47"/>
      <c r="W207" s="23">
        <v>0</v>
      </c>
      <c r="X207" s="47"/>
      <c r="Y207" s="157"/>
    </row>
    <row r="208" spans="1:25" ht="12.75" customHeight="1">
      <c r="A208" s="67"/>
      <c r="B208" s="68"/>
      <c r="C208" s="68"/>
      <c r="D208" s="61"/>
      <c r="E208" s="69" t="s">
        <v>432</v>
      </c>
      <c r="F208" s="61" t="s">
        <v>433</v>
      </c>
      <c r="G208" s="23"/>
      <c r="H208" s="23"/>
      <c r="I208" s="23"/>
      <c r="J208" s="23"/>
      <c r="K208" s="23"/>
      <c r="L208" s="173"/>
      <c r="M208" s="219"/>
      <c r="N208" s="221">
        <v>0</v>
      </c>
      <c r="O208" s="219"/>
      <c r="P208" s="47"/>
      <c r="Q208" s="48">
        <f t="shared" si="41"/>
        <v>0</v>
      </c>
      <c r="R208" s="47"/>
      <c r="S208" s="47"/>
      <c r="T208" s="23">
        <v>0</v>
      </c>
      <c r="U208" s="47"/>
      <c r="V208" s="47"/>
      <c r="W208" s="23">
        <v>0</v>
      </c>
      <c r="X208" s="47"/>
      <c r="Y208" s="157"/>
    </row>
    <row r="209" spans="1:25" s="43" customFormat="1" ht="105">
      <c r="A209" s="44"/>
      <c r="B209" s="25"/>
      <c r="C209" s="25"/>
      <c r="D209" s="45"/>
      <c r="E209" s="21" t="s">
        <v>524</v>
      </c>
      <c r="F209" s="20"/>
      <c r="G209" s="22"/>
      <c r="H209" s="22"/>
      <c r="I209" s="22"/>
      <c r="J209" s="23"/>
      <c r="K209" s="22"/>
      <c r="L209" s="173"/>
      <c r="M209" s="219"/>
      <c r="N209" s="221">
        <v>0</v>
      </c>
      <c r="O209" s="219"/>
      <c r="P209" s="47"/>
      <c r="Q209" s="48">
        <f t="shared" si="41"/>
        <v>0</v>
      </c>
      <c r="R209" s="47"/>
      <c r="S209" s="47"/>
      <c r="T209" s="23">
        <v>0</v>
      </c>
      <c r="U209" s="47"/>
      <c r="V209" s="47"/>
      <c r="W209" s="23">
        <v>0</v>
      </c>
      <c r="X209" s="47"/>
      <c r="Y209" s="157"/>
    </row>
    <row r="210" spans="1:25" ht="12.75" customHeight="1">
      <c r="A210" s="67"/>
      <c r="B210" s="68"/>
      <c r="C210" s="68"/>
      <c r="D210" s="61"/>
      <c r="E210" s="69" t="s">
        <v>432</v>
      </c>
      <c r="F210" s="61" t="s">
        <v>433</v>
      </c>
      <c r="G210" s="23">
        <v>0</v>
      </c>
      <c r="H210" s="23">
        <v>0</v>
      </c>
      <c r="I210" s="23">
        <v>0</v>
      </c>
      <c r="J210" s="23"/>
      <c r="K210" s="23">
        <v>0</v>
      </c>
      <c r="L210" s="173"/>
      <c r="M210" s="219"/>
      <c r="N210" s="221">
        <v>0</v>
      </c>
      <c r="O210" s="219"/>
      <c r="P210" s="47"/>
      <c r="Q210" s="48">
        <f t="shared" si="41"/>
        <v>0</v>
      </c>
      <c r="R210" s="47"/>
      <c r="S210" s="47"/>
      <c r="T210" s="23">
        <v>0</v>
      </c>
      <c r="U210" s="47"/>
      <c r="V210" s="47"/>
      <c r="W210" s="23">
        <v>0</v>
      </c>
      <c r="X210" s="47"/>
      <c r="Y210" s="157"/>
    </row>
    <row r="211" spans="1:25" ht="20.25" customHeight="1">
      <c r="A211" s="60" t="s">
        <v>239</v>
      </c>
      <c r="B211" s="30" t="s">
        <v>222</v>
      </c>
      <c r="C211" s="30" t="s">
        <v>204</v>
      </c>
      <c r="D211" s="61" t="s">
        <v>204</v>
      </c>
      <c r="E211" s="69" t="s">
        <v>240</v>
      </c>
      <c r="F211" s="61"/>
      <c r="G211" s="23">
        <v>0</v>
      </c>
      <c r="H211" s="23">
        <v>0</v>
      </c>
      <c r="I211" s="23">
        <v>0</v>
      </c>
      <c r="J211" s="23"/>
      <c r="K211" s="23">
        <v>0</v>
      </c>
      <c r="L211" s="173"/>
      <c r="M211" s="219"/>
      <c r="N211" s="221">
        <v>0</v>
      </c>
      <c r="O211" s="219"/>
      <c r="P211" s="47"/>
      <c r="Q211" s="48">
        <f t="shared" si="41"/>
        <v>0</v>
      </c>
      <c r="R211" s="47"/>
      <c r="S211" s="47"/>
      <c r="T211" s="23">
        <v>0</v>
      </c>
      <c r="U211" s="47"/>
      <c r="V211" s="47"/>
      <c r="W211" s="23">
        <v>0</v>
      </c>
      <c r="X211" s="47"/>
      <c r="Y211" s="157"/>
    </row>
    <row r="212" spans="1:25" ht="12.75" customHeight="1">
      <c r="A212" s="67"/>
      <c r="B212" s="68"/>
      <c r="C212" s="68"/>
      <c r="D212" s="61"/>
      <c r="E212" s="69" t="s">
        <v>5</v>
      </c>
      <c r="F212" s="61"/>
      <c r="G212" s="23"/>
      <c r="H212" s="23"/>
      <c r="I212" s="23"/>
      <c r="J212" s="23"/>
      <c r="K212" s="23"/>
      <c r="L212" s="173"/>
      <c r="M212" s="219"/>
      <c r="N212" s="221">
        <v>0</v>
      </c>
      <c r="O212" s="219"/>
      <c r="P212" s="47"/>
      <c r="Q212" s="48">
        <f t="shared" si="41"/>
        <v>0</v>
      </c>
      <c r="R212" s="47"/>
      <c r="S212" s="47"/>
      <c r="T212" s="23">
        <v>0</v>
      </c>
      <c r="U212" s="47"/>
      <c r="V212" s="47"/>
      <c r="W212" s="23">
        <v>0</v>
      </c>
      <c r="X212" s="47"/>
      <c r="Y212" s="157"/>
    </row>
    <row r="213" spans="1:25" s="43" customFormat="1" ht="25.5" customHeight="1">
      <c r="A213" s="44"/>
      <c r="B213" s="25"/>
      <c r="C213" s="25"/>
      <c r="D213" s="45"/>
      <c r="E213" s="21" t="s">
        <v>525</v>
      </c>
      <c r="F213" s="20"/>
      <c r="G213" s="22"/>
      <c r="H213" s="22"/>
      <c r="I213" s="22"/>
      <c r="J213" s="23"/>
      <c r="K213" s="22"/>
      <c r="L213" s="173"/>
      <c r="M213" s="219"/>
      <c r="N213" s="221">
        <v>0</v>
      </c>
      <c r="O213" s="219"/>
      <c r="P213" s="47"/>
      <c r="Q213" s="48">
        <f t="shared" si="41"/>
        <v>0</v>
      </c>
      <c r="R213" s="47"/>
      <c r="S213" s="47"/>
      <c r="T213" s="23">
        <v>0</v>
      </c>
      <c r="U213" s="47"/>
      <c r="V213" s="47"/>
      <c r="W213" s="23">
        <v>0</v>
      </c>
      <c r="X213" s="47"/>
      <c r="Y213" s="157"/>
    </row>
    <row r="214" spans="1:25" s="43" customFormat="1" ht="29.25" customHeight="1">
      <c r="A214" s="44"/>
      <c r="B214" s="25"/>
      <c r="C214" s="25"/>
      <c r="D214" s="45"/>
      <c r="E214" s="46" t="s">
        <v>398</v>
      </c>
      <c r="F214" s="45" t="s">
        <v>397</v>
      </c>
      <c r="G214" s="23">
        <v>0</v>
      </c>
      <c r="H214" s="23">
        <v>0</v>
      </c>
      <c r="I214" s="23">
        <v>0</v>
      </c>
      <c r="J214" s="23"/>
      <c r="K214" s="23">
        <v>0</v>
      </c>
      <c r="L214" s="173"/>
      <c r="M214" s="219"/>
      <c r="N214" s="221">
        <v>0</v>
      </c>
      <c r="O214" s="219"/>
      <c r="P214" s="47"/>
      <c r="Q214" s="48">
        <f t="shared" si="41"/>
        <v>0</v>
      </c>
      <c r="R214" s="47"/>
      <c r="S214" s="47"/>
      <c r="T214" s="23">
        <v>0</v>
      </c>
      <c r="U214" s="47"/>
      <c r="V214" s="47"/>
      <c r="W214" s="23">
        <v>0</v>
      </c>
      <c r="X214" s="47"/>
      <c r="Y214" s="157"/>
    </row>
    <row r="215" spans="1:25" s="43" customFormat="1" ht="29.25" customHeight="1">
      <c r="A215" s="44"/>
      <c r="B215" s="25"/>
      <c r="C215" s="25"/>
      <c r="D215" s="45"/>
      <c r="E215" s="46" t="s">
        <v>444</v>
      </c>
      <c r="F215" s="45" t="s">
        <v>445</v>
      </c>
      <c r="G215" s="23">
        <v>0</v>
      </c>
      <c r="H215" s="23">
        <v>0</v>
      </c>
      <c r="I215" s="23">
        <v>0</v>
      </c>
      <c r="J215" s="23"/>
      <c r="K215" s="23">
        <v>0</v>
      </c>
      <c r="L215" s="173"/>
      <c r="M215" s="219"/>
      <c r="N215" s="221">
        <v>0</v>
      </c>
      <c r="O215" s="219"/>
      <c r="P215" s="47"/>
      <c r="Q215" s="48">
        <f t="shared" si="41"/>
        <v>0</v>
      </c>
      <c r="R215" s="47"/>
      <c r="S215" s="47"/>
      <c r="T215" s="23">
        <v>0</v>
      </c>
      <c r="U215" s="47"/>
      <c r="V215" s="47"/>
      <c r="W215" s="23">
        <v>0</v>
      </c>
      <c r="X215" s="47"/>
      <c r="Y215" s="157"/>
    </row>
    <row r="216" spans="1:25" s="43" customFormat="1" ht="48" customHeight="1">
      <c r="A216" s="44"/>
      <c r="B216" s="25"/>
      <c r="C216" s="25"/>
      <c r="D216" s="45"/>
      <c r="E216" s="21" t="s">
        <v>526</v>
      </c>
      <c r="F216" s="20"/>
      <c r="G216" s="22"/>
      <c r="H216" s="22"/>
      <c r="I216" s="22"/>
      <c r="J216" s="23"/>
      <c r="K216" s="22"/>
      <c r="L216" s="173"/>
      <c r="M216" s="219"/>
      <c r="N216" s="221">
        <v>0</v>
      </c>
      <c r="O216" s="219"/>
      <c r="P216" s="47"/>
      <c r="Q216" s="48">
        <f t="shared" si="41"/>
        <v>0</v>
      </c>
      <c r="R216" s="47"/>
      <c r="S216" s="47"/>
      <c r="T216" s="23">
        <v>0</v>
      </c>
      <c r="U216" s="47"/>
      <c r="V216" s="47"/>
      <c r="W216" s="23">
        <v>0</v>
      </c>
      <c r="X216" s="47"/>
      <c r="Y216" s="157"/>
    </row>
    <row r="217" spans="1:25" s="43" customFormat="1" ht="29.25" customHeight="1">
      <c r="A217" s="44"/>
      <c r="B217" s="25"/>
      <c r="C217" s="25"/>
      <c r="D217" s="45"/>
      <c r="E217" s="46" t="s">
        <v>412</v>
      </c>
      <c r="F217" s="45" t="s">
        <v>413</v>
      </c>
      <c r="G217" s="23">
        <v>0</v>
      </c>
      <c r="H217" s="23">
        <v>0</v>
      </c>
      <c r="I217" s="23">
        <v>0</v>
      </c>
      <c r="J217" s="23"/>
      <c r="K217" s="23">
        <v>0</v>
      </c>
      <c r="L217" s="173"/>
      <c r="M217" s="219"/>
      <c r="N217" s="221">
        <v>0</v>
      </c>
      <c r="O217" s="219"/>
      <c r="P217" s="47"/>
      <c r="Q217" s="48">
        <f t="shared" si="41"/>
        <v>0</v>
      </c>
      <c r="R217" s="47"/>
      <c r="S217" s="47"/>
      <c r="T217" s="23">
        <v>0</v>
      </c>
      <c r="U217" s="47"/>
      <c r="V217" s="47"/>
      <c r="W217" s="23">
        <v>0</v>
      </c>
      <c r="X217" s="47"/>
      <c r="Y217" s="157"/>
    </row>
    <row r="218" spans="1:25" s="43" customFormat="1" ht="37.5" customHeight="1">
      <c r="A218" s="44"/>
      <c r="B218" s="25"/>
      <c r="C218" s="25"/>
      <c r="D218" s="45"/>
      <c r="E218" s="21" t="s">
        <v>527</v>
      </c>
      <c r="F218" s="20"/>
      <c r="G218" s="22"/>
      <c r="H218" s="22"/>
      <c r="I218" s="22"/>
      <c r="J218" s="23"/>
      <c r="K218" s="22"/>
      <c r="L218" s="173"/>
      <c r="M218" s="219"/>
      <c r="N218" s="221">
        <v>0</v>
      </c>
      <c r="O218" s="219"/>
      <c r="P218" s="47"/>
      <c r="Q218" s="48">
        <f t="shared" si="41"/>
        <v>0</v>
      </c>
      <c r="R218" s="47"/>
      <c r="S218" s="47"/>
      <c r="T218" s="23">
        <v>0</v>
      </c>
      <c r="U218" s="47"/>
      <c r="V218" s="47"/>
      <c r="W218" s="23">
        <v>0</v>
      </c>
      <c r="X218" s="47"/>
      <c r="Y218" s="157"/>
    </row>
    <row r="219" spans="1:25" s="43" customFormat="1" ht="29.25" customHeight="1">
      <c r="A219" s="44"/>
      <c r="B219" s="25"/>
      <c r="C219" s="25"/>
      <c r="D219" s="45"/>
      <c r="E219" s="46" t="s">
        <v>412</v>
      </c>
      <c r="F219" s="45" t="s">
        <v>413</v>
      </c>
      <c r="G219" s="23">
        <v>0</v>
      </c>
      <c r="H219" s="23">
        <v>0</v>
      </c>
      <c r="I219" s="23">
        <v>0</v>
      </c>
      <c r="J219" s="23"/>
      <c r="K219" s="23">
        <v>0</v>
      </c>
      <c r="L219" s="173"/>
      <c r="M219" s="219"/>
      <c r="N219" s="221">
        <v>0</v>
      </c>
      <c r="O219" s="219"/>
      <c r="P219" s="47"/>
      <c r="Q219" s="48">
        <f t="shared" si="41"/>
        <v>0</v>
      </c>
      <c r="R219" s="47"/>
      <c r="S219" s="47"/>
      <c r="T219" s="23">
        <v>0</v>
      </c>
      <c r="U219" s="47"/>
      <c r="V219" s="47"/>
      <c r="W219" s="23">
        <v>0</v>
      </c>
      <c r="X219" s="47"/>
      <c r="Y219" s="157"/>
    </row>
    <row r="220" spans="1:25" s="43" customFormat="1" ht="81" customHeight="1">
      <c r="A220" s="44"/>
      <c r="B220" s="25"/>
      <c r="C220" s="25"/>
      <c r="D220" s="45"/>
      <c r="E220" s="21" t="s">
        <v>528</v>
      </c>
      <c r="F220" s="20"/>
      <c r="G220" s="22"/>
      <c r="H220" s="22"/>
      <c r="I220" s="22"/>
      <c r="J220" s="23"/>
      <c r="K220" s="22"/>
      <c r="L220" s="173"/>
      <c r="M220" s="219"/>
      <c r="N220" s="221">
        <v>0</v>
      </c>
      <c r="O220" s="219"/>
      <c r="P220" s="47"/>
      <c r="Q220" s="48">
        <f t="shared" si="41"/>
        <v>0</v>
      </c>
      <c r="R220" s="47"/>
      <c r="S220" s="47"/>
      <c r="T220" s="23">
        <v>0</v>
      </c>
      <c r="U220" s="47"/>
      <c r="V220" s="47"/>
      <c r="W220" s="23">
        <v>0</v>
      </c>
      <c r="X220" s="47"/>
      <c r="Y220" s="157"/>
    </row>
    <row r="221" spans="1:25" s="43" customFormat="1" ht="29.25" customHeight="1">
      <c r="A221" s="44"/>
      <c r="B221" s="25"/>
      <c r="C221" s="25"/>
      <c r="D221" s="45"/>
      <c r="E221" s="46" t="s">
        <v>432</v>
      </c>
      <c r="F221" s="45" t="s">
        <v>433</v>
      </c>
      <c r="G221" s="23">
        <v>0</v>
      </c>
      <c r="H221" s="23">
        <v>0</v>
      </c>
      <c r="I221" s="23">
        <v>0</v>
      </c>
      <c r="J221" s="23"/>
      <c r="K221" s="23">
        <v>0</v>
      </c>
      <c r="L221" s="173"/>
      <c r="M221" s="219"/>
      <c r="N221" s="221">
        <v>0</v>
      </c>
      <c r="O221" s="219"/>
      <c r="P221" s="47"/>
      <c r="Q221" s="48">
        <f t="shared" si="41"/>
        <v>0</v>
      </c>
      <c r="R221" s="47"/>
      <c r="S221" s="47"/>
      <c r="T221" s="23">
        <v>0</v>
      </c>
      <c r="U221" s="47"/>
      <c r="V221" s="47"/>
      <c r="W221" s="23">
        <v>0</v>
      </c>
      <c r="X221" s="47"/>
      <c r="Y221" s="157"/>
    </row>
    <row r="222" spans="1:25" s="43" customFormat="1" ht="57" customHeight="1">
      <c r="A222" s="44"/>
      <c r="B222" s="25"/>
      <c r="C222" s="25"/>
      <c r="D222" s="45"/>
      <c r="E222" s="21" t="s">
        <v>529</v>
      </c>
      <c r="F222" s="20"/>
      <c r="G222" s="22"/>
      <c r="H222" s="22"/>
      <c r="I222" s="22"/>
      <c r="J222" s="23"/>
      <c r="K222" s="22"/>
      <c r="L222" s="173"/>
      <c r="M222" s="219"/>
      <c r="N222" s="221">
        <v>0</v>
      </c>
      <c r="O222" s="219"/>
      <c r="P222" s="47"/>
      <c r="Q222" s="48">
        <f t="shared" si="41"/>
        <v>0</v>
      </c>
      <c r="R222" s="47"/>
      <c r="S222" s="47"/>
      <c r="T222" s="23">
        <v>0</v>
      </c>
      <c r="U222" s="47"/>
      <c r="V222" s="47"/>
      <c r="W222" s="23">
        <v>0</v>
      </c>
      <c r="X222" s="47"/>
      <c r="Y222" s="157"/>
    </row>
    <row r="223" spans="1:25" s="43" customFormat="1" ht="29.25" customHeight="1">
      <c r="A223" s="44"/>
      <c r="B223" s="25"/>
      <c r="C223" s="25"/>
      <c r="D223" s="45"/>
      <c r="E223" s="46" t="s">
        <v>432</v>
      </c>
      <c r="F223" s="45" t="s">
        <v>433</v>
      </c>
      <c r="G223" s="23">
        <v>0</v>
      </c>
      <c r="H223" s="23">
        <v>0</v>
      </c>
      <c r="I223" s="23">
        <v>0</v>
      </c>
      <c r="J223" s="23"/>
      <c r="K223" s="23">
        <v>0</v>
      </c>
      <c r="L223" s="173"/>
      <c r="M223" s="219"/>
      <c r="N223" s="221">
        <v>0</v>
      </c>
      <c r="O223" s="219"/>
      <c r="P223" s="47"/>
      <c r="Q223" s="48">
        <f t="shared" si="41"/>
        <v>0</v>
      </c>
      <c r="R223" s="47"/>
      <c r="S223" s="47"/>
      <c r="T223" s="23">
        <v>0</v>
      </c>
      <c r="U223" s="47"/>
      <c r="V223" s="47"/>
      <c r="W223" s="23">
        <v>0</v>
      </c>
      <c r="X223" s="47"/>
      <c r="Y223" s="157"/>
    </row>
    <row r="224" spans="1:25" s="43" customFormat="1" ht="25.5" customHeight="1">
      <c r="A224" s="44"/>
      <c r="B224" s="25"/>
      <c r="C224" s="25"/>
      <c r="D224" s="45"/>
      <c r="E224" s="21" t="s">
        <v>530</v>
      </c>
      <c r="F224" s="20"/>
      <c r="G224" s="22"/>
      <c r="H224" s="22"/>
      <c r="I224" s="22"/>
      <c r="J224" s="23"/>
      <c r="K224" s="22"/>
      <c r="L224" s="173"/>
      <c r="M224" s="219"/>
      <c r="N224" s="221">
        <v>0</v>
      </c>
      <c r="O224" s="219"/>
      <c r="P224" s="47"/>
      <c r="Q224" s="48">
        <f t="shared" si="41"/>
        <v>0</v>
      </c>
      <c r="R224" s="47"/>
      <c r="S224" s="47"/>
      <c r="T224" s="23">
        <v>0</v>
      </c>
      <c r="U224" s="47"/>
      <c r="V224" s="47"/>
      <c r="W224" s="23">
        <v>0</v>
      </c>
      <c r="X224" s="47"/>
      <c r="Y224" s="157"/>
    </row>
    <row r="225" spans="1:25" s="43" customFormat="1" ht="29.25" customHeight="1">
      <c r="A225" s="44"/>
      <c r="B225" s="25"/>
      <c r="C225" s="25"/>
      <c r="D225" s="45"/>
      <c r="E225" s="46" t="s">
        <v>439</v>
      </c>
      <c r="F225" s="45" t="s">
        <v>438</v>
      </c>
      <c r="G225" s="23">
        <v>0</v>
      </c>
      <c r="H225" s="23">
        <v>0</v>
      </c>
      <c r="I225" s="23">
        <v>0</v>
      </c>
      <c r="J225" s="23"/>
      <c r="K225" s="23">
        <v>0</v>
      </c>
      <c r="L225" s="173"/>
      <c r="M225" s="219"/>
      <c r="N225" s="221">
        <v>0</v>
      </c>
      <c r="O225" s="219"/>
      <c r="P225" s="47"/>
      <c r="Q225" s="48">
        <f t="shared" si="41"/>
        <v>0</v>
      </c>
      <c r="R225" s="47"/>
      <c r="S225" s="47"/>
      <c r="T225" s="23">
        <v>0</v>
      </c>
      <c r="U225" s="47"/>
      <c r="V225" s="47"/>
      <c r="W225" s="23">
        <v>0</v>
      </c>
      <c r="X225" s="47"/>
      <c r="Y225" s="157"/>
    </row>
    <row r="226" spans="1:25" s="43" customFormat="1" ht="48.75" customHeight="1">
      <c r="A226" s="44"/>
      <c r="B226" s="25"/>
      <c r="C226" s="25"/>
      <c r="D226" s="45"/>
      <c r="E226" s="21" t="s">
        <v>531</v>
      </c>
      <c r="F226" s="20"/>
      <c r="G226" s="22"/>
      <c r="H226" s="22"/>
      <c r="I226" s="22"/>
      <c r="J226" s="23"/>
      <c r="K226" s="22"/>
      <c r="L226" s="173"/>
      <c r="M226" s="219"/>
      <c r="N226" s="221">
        <v>0</v>
      </c>
      <c r="O226" s="219"/>
      <c r="P226" s="47"/>
      <c r="Q226" s="48">
        <f t="shared" si="41"/>
        <v>0</v>
      </c>
      <c r="R226" s="47"/>
      <c r="S226" s="47"/>
      <c r="T226" s="23">
        <v>0</v>
      </c>
      <c r="U226" s="47"/>
      <c r="V226" s="47"/>
      <c r="W226" s="23">
        <v>0</v>
      </c>
      <c r="X226" s="47"/>
      <c r="Y226" s="157"/>
    </row>
    <row r="227" spans="1:25" s="43" customFormat="1" ht="29.25" customHeight="1">
      <c r="A227" s="44"/>
      <c r="B227" s="25"/>
      <c r="C227" s="25"/>
      <c r="D227" s="45"/>
      <c r="E227" s="46" t="s">
        <v>432</v>
      </c>
      <c r="F227" s="45" t="s">
        <v>433</v>
      </c>
      <c r="G227" s="23">
        <v>0</v>
      </c>
      <c r="H227" s="23">
        <v>0</v>
      </c>
      <c r="I227" s="23">
        <v>0</v>
      </c>
      <c r="J227" s="23"/>
      <c r="K227" s="23">
        <v>0</v>
      </c>
      <c r="L227" s="173"/>
      <c r="M227" s="219"/>
      <c r="N227" s="221">
        <v>0</v>
      </c>
      <c r="O227" s="219"/>
      <c r="P227" s="47"/>
      <c r="Q227" s="48">
        <f t="shared" si="41"/>
        <v>0</v>
      </c>
      <c r="R227" s="47"/>
      <c r="S227" s="47"/>
      <c r="T227" s="23">
        <v>0</v>
      </c>
      <c r="U227" s="47"/>
      <c r="V227" s="47"/>
      <c r="W227" s="23">
        <v>0</v>
      </c>
      <c r="X227" s="47"/>
      <c r="Y227" s="157"/>
    </row>
    <row r="228" spans="1:25" s="43" customFormat="1" ht="36.75" customHeight="1">
      <c r="A228" s="44"/>
      <c r="B228" s="25"/>
      <c r="C228" s="25"/>
      <c r="D228" s="45"/>
      <c r="E228" s="21" t="s">
        <v>532</v>
      </c>
      <c r="F228" s="20"/>
      <c r="G228" s="22"/>
      <c r="H228" s="22"/>
      <c r="I228" s="22"/>
      <c r="J228" s="23"/>
      <c r="K228" s="22"/>
      <c r="L228" s="173"/>
      <c r="M228" s="219"/>
      <c r="N228" s="221">
        <v>0</v>
      </c>
      <c r="O228" s="219"/>
      <c r="P228" s="47"/>
      <c r="Q228" s="48">
        <f t="shared" si="41"/>
        <v>0</v>
      </c>
      <c r="R228" s="47"/>
      <c r="S228" s="47"/>
      <c r="T228" s="23">
        <v>0</v>
      </c>
      <c r="U228" s="47"/>
      <c r="V228" s="47"/>
      <c r="W228" s="23">
        <v>0</v>
      </c>
      <c r="X228" s="47"/>
      <c r="Y228" s="156"/>
    </row>
    <row r="229" spans="1:25" s="43" customFormat="1" ht="29.25" customHeight="1">
      <c r="A229" s="44"/>
      <c r="B229" s="25"/>
      <c r="C229" s="25"/>
      <c r="D229" s="45"/>
      <c r="E229" s="46" t="s">
        <v>432</v>
      </c>
      <c r="F229" s="45" t="s">
        <v>433</v>
      </c>
      <c r="G229" s="23">
        <v>0</v>
      </c>
      <c r="H229" s="23">
        <v>0</v>
      </c>
      <c r="I229" s="23">
        <v>0</v>
      </c>
      <c r="J229" s="23"/>
      <c r="K229" s="23">
        <v>0</v>
      </c>
      <c r="L229" s="173"/>
      <c r="M229" s="219"/>
      <c r="N229" s="221">
        <v>0</v>
      </c>
      <c r="O229" s="219"/>
      <c r="P229" s="47"/>
      <c r="Q229" s="48">
        <f t="shared" si="41"/>
        <v>0</v>
      </c>
      <c r="R229" s="47"/>
      <c r="S229" s="47"/>
      <c r="T229" s="23">
        <v>0</v>
      </c>
      <c r="U229" s="47"/>
      <c r="V229" s="47"/>
      <c r="W229" s="23">
        <v>0</v>
      </c>
      <c r="X229" s="47"/>
      <c r="Y229" s="157"/>
    </row>
    <row r="230" spans="1:25" s="43" customFormat="1" ht="25.5" customHeight="1">
      <c r="A230" s="44" t="s">
        <v>241</v>
      </c>
      <c r="B230" s="25" t="s">
        <v>222</v>
      </c>
      <c r="C230" s="25" t="s">
        <v>242</v>
      </c>
      <c r="D230" s="45" t="s">
        <v>188</v>
      </c>
      <c r="E230" s="21" t="s">
        <v>243</v>
      </c>
      <c r="F230" s="20"/>
      <c r="G230" s="22"/>
      <c r="H230" s="22"/>
      <c r="I230" s="22"/>
      <c r="J230" s="22"/>
      <c r="K230" s="22"/>
      <c r="L230" s="175"/>
      <c r="M230" s="220"/>
      <c r="N230" s="221">
        <v>0</v>
      </c>
      <c r="O230" s="220"/>
      <c r="P230" s="73"/>
      <c r="Q230" s="48">
        <f t="shared" si="41"/>
        <v>0</v>
      </c>
      <c r="R230" s="73"/>
      <c r="S230" s="73"/>
      <c r="T230" s="23">
        <v>0</v>
      </c>
      <c r="U230" s="73"/>
      <c r="V230" s="73"/>
      <c r="W230" s="23">
        <v>0</v>
      </c>
      <c r="X230" s="73"/>
      <c r="Y230" s="156"/>
    </row>
    <row r="231" spans="1:25" ht="12.75" customHeight="1">
      <c r="A231" s="67"/>
      <c r="B231" s="68"/>
      <c r="C231" s="68"/>
      <c r="D231" s="61"/>
      <c r="E231" s="69" t="s">
        <v>193</v>
      </c>
      <c r="F231" s="61"/>
      <c r="G231" s="23"/>
      <c r="H231" s="23"/>
      <c r="I231" s="23"/>
      <c r="J231" s="23"/>
      <c r="K231" s="23"/>
      <c r="L231" s="173"/>
      <c r="M231" s="219"/>
      <c r="N231" s="221">
        <v>0</v>
      </c>
      <c r="O231" s="219"/>
      <c r="P231" s="47"/>
      <c r="Q231" s="48">
        <f t="shared" si="41"/>
        <v>0</v>
      </c>
      <c r="R231" s="47"/>
      <c r="S231" s="47"/>
      <c r="T231" s="23">
        <v>0</v>
      </c>
      <c r="U231" s="47"/>
      <c r="V231" s="47"/>
      <c r="W231" s="23">
        <v>0</v>
      </c>
      <c r="X231" s="47"/>
      <c r="Y231" s="156"/>
    </row>
    <row r="232" spans="1:25" ht="12.75" customHeight="1">
      <c r="A232" s="60" t="s">
        <v>244</v>
      </c>
      <c r="B232" s="30" t="s">
        <v>222</v>
      </c>
      <c r="C232" s="30" t="s">
        <v>242</v>
      </c>
      <c r="D232" s="61" t="s">
        <v>197</v>
      </c>
      <c r="E232" s="69" t="s">
        <v>245</v>
      </c>
      <c r="F232" s="61"/>
      <c r="G232" s="23"/>
      <c r="H232" s="23"/>
      <c r="I232" s="23"/>
      <c r="J232" s="23"/>
      <c r="K232" s="23"/>
      <c r="L232" s="173"/>
      <c r="M232" s="219"/>
      <c r="N232" s="221">
        <v>0</v>
      </c>
      <c r="O232" s="219"/>
      <c r="P232" s="47"/>
      <c r="Q232" s="48">
        <f t="shared" si="41"/>
        <v>0</v>
      </c>
      <c r="R232" s="47"/>
      <c r="S232" s="47"/>
      <c r="T232" s="23">
        <v>0</v>
      </c>
      <c r="U232" s="47"/>
      <c r="V232" s="47"/>
      <c r="W232" s="23">
        <v>0</v>
      </c>
      <c r="X232" s="47"/>
      <c r="Y232" s="156"/>
    </row>
    <row r="233" spans="1:25" ht="12.75" customHeight="1">
      <c r="A233" s="67"/>
      <c r="B233" s="68"/>
      <c r="C233" s="68"/>
      <c r="D233" s="61"/>
      <c r="E233" s="69" t="s">
        <v>5</v>
      </c>
      <c r="F233" s="61"/>
      <c r="G233" s="23"/>
      <c r="H233" s="23"/>
      <c r="I233" s="23"/>
      <c r="J233" s="23"/>
      <c r="K233" s="23"/>
      <c r="L233" s="173"/>
      <c r="M233" s="219"/>
      <c r="N233" s="221">
        <v>0</v>
      </c>
      <c r="O233" s="219"/>
      <c r="P233" s="47"/>
      <c r="Q233" s="48">
        <f t="shared" ref="Q233:Q264" si="42">K233-H233</f>
        <v>0</v>
      </c>
      <c r="R233" s="47"/>
      <c r="S233" s="47"/>
      <c r="T233" s="23">
        <v>0</v>
      </c>
      <c r="U233" s="47"/>
      <c r="V233" s="47"/>
      <c r="W233" s="23">
        <v>0</v>
      </c>
      <c r="X233" s="47"/>
      <c r="Y233" s="157"/>
    </row>
    <row r="234" spans="1:25" s="43" customFormat="1" ht="25.5" customHeight="1">
      <c r="A234" s="44"/>
      <c r="B234" s="25"/>
      <c r="C234" s="25"/>
      <c r="D234" s="45"/>
      <c r="E234" s="21" t="s">
        <v>533</v>
      </c>
      <c r="F234" s="20"/>
      <c r="G234" s="22"/>
      <c r="H234" s="22"/>
      <c r="I234" s="22"/>
      <c r="J234" s="23"/>
      <c r="K234" s="22"/>
      <c r="L234" s="173"/>
      <c r="M234" s="219"/>
      <c r="N234" s="221">
        <v>0</v>
      </c>
      <c r="O234" s="219"/>
      <c r="P234" s="47"/>
      <c r="Q234" s="48">
        <f t="shared" si="42"/>
        <v>0</v>
      </c>
      <c r="R234" s="47"/>
      <c r="S234" s="47"/>
      <c r="T234" s="23">
        <v>0</v>
      </c>
      <c r="U234" s="47"/>
      <c r="V234" s="47"/>
      <c r="W234" s="23">
        <v>0</v>
      </c>
      <c r="X234" s="47"/>
      <c r="Y234" s="157"/>
    </row>
    <row r="235" spans="1:25" s="43" customFormat="1" ht="21" customHeight="1">
      <c r="A235" s="44"/>
      <c r="B235" s="25"/>
      <c r="C235" s="25"/>
      <c r="D235" s="45"/>
      <c r="E235" s="46" t="s">
        <v>390</v>
      </c>
      <c r="F235" s="45" t="s">
        <v>389</v>
      </c>
      <c r="G235" s="23">
        <v>0</v>
      </c>
      <c r="H235" s="23">
        <v>0</v>
      </c>
      <c r="I235" s="23">
        <v>0</v>
      </c>
      <c r="J235" s="23"/>
      <c r="K235" s="23">
        <v>0</v>
      </c>
      <c r="L235" s="173"/>
      <c r="M235" s="219"/>
      <c r="N235" s="221">
        <v>0</v>
      </c>
      <c r="O235" s="219"/>
      <c r="P235" s="47"/>
      <c r="Q235" s="48">
        <f t="shared" si="42"/>
        <v>0</v>
      </c>
      <c r="R235" s="47"/>
      <c r="S235" s="47"/>
      <c r="T235" s="23">
        <v>0</v>
      </c>
      <c r="U235" s="47"/>
      <c r="V235" s="47"/>
      <c r="W235" s="23">
        <v>0</v>
      </c>
      <c r="X235" s="47"/>
      <c r="Y235" s="157"/>
    </row>
    <row r="236" spans="1:25" s="43" customFormat="1" ht="21" customHeight="1">
      <c r="A236" s="44"/>
      <c r="B236" s="25"/>
      <c r="C236" s="25"/>
      <c r="D236" s="45"/>
      <c r="E236" s="46" t="s">
        <v>395</v>
      </c>
      <c r="F236" s="45" t="s">
        <v>396</v>
      </c>
      <c r="G236" s="23">
        <v>0</v>
      </c>
      <c r="H236" s="23">
        <v>0</v>
      </c>
      <c r="I236" s="23">
        <v>0</v>
      </c>
      <c r="J236" s="23"/>
      <c r="K236" s="23">
        <v>0</v>
      </c>
      <c r="L236" s="173"/>
      <c r="M236" s="219"/>
      <c r="N236" s="221">
        <v>0</v>
      </c>
      <c r="O236" s="219"/>
      <c r="P236" s="47"/>
      <c r="Q236" s="48">
        <f t="shared" si="42"/>
        <v>0</v>
      </c>
      <c r="R236" s="47"/>
      <c r="S236" s="47"/>
      <c r="T236" s="23">
        <v>0</v>
      </c>
      <c r="U236" s="47"/>
      <c r="V236" s="47"/>
      <c r="W236" s="23">
        <v>0</v>
      </c>
      <c r="X236" s="47"/>
      <c r="Y236" s="157"/>
    </row>
    <row r="237" spans="1:25" s="43" customFormat="1" ht="21" customHeight="1">
      <c r="A237" s="44"/>
      <c r="B237" s="25"/>
      <c r="C237" s="25"/>
      <c r="D237" s="45"/>
      <c r="E237" s="46" t="s">
        <v>409</v>
      </c>
      <c r="F237" s="45" t="s">
        <v>410</v>
      </c>
      <c r="G237" s="23">
        <v>0</v>
      </c>
      <c r="H237" s="23">
        <v>0</v>
      </c>
      <c r="I237" s="23">
        <v>0</v>
      </c>
      <c r="J237" s="23"/>
      <c r="K237" s="23">
        <v>0</v>
      </c>
      <c r="L237" s="173"/>
      <c r="M237" s="219"/>
      <c r="N237" s="221">
        <v>0</v>
      </c>
      <c r="O237" s="219"/>
      <c r="P237" s="47"/>
      <c r="Q237" s="48">
        <f t="shared" si="42"/>
        <v>0</v>
      </c>
      <c r="R237" s="47"/>
      <c r="S237" s="47"/>
      <c r="T237" s="23">
        <v>0</v>
      </c>
      <c r="U237" s="47"/>
      <c r="V237" s="47"/>
      <c r="W237" s="23">
        <v>0</v>
      </c>
      <c r="X237" s="47"/>
      <c r="Y237" s="157"/>
    </row>
    <row r="238" spans="1:25" s="43" customFormat="1" ht="21" customHeight="1">
      <c r="A238" s="44"/>
      <c r="B238" s="25"/>
      <c r="C238" s="25"/>
      <c r="D238" s="45"/>
      <c r="E238" s="46" t="s">
        <v>437</v>
      </c>
      <c r="F238" s="45" t="s">
        <v>436</v>
      </c>
      <c r="G238" s="23">
        <v>0</v>
      </c>
      <c r="H238" s="23">
        <v>0</v>
      </c>
      <c r="I238" s="23">
        <v>0</v>
      </c>
      <c r="J238" s="23"/>
      <c r="K238" s="23">
        <v>0</v>
      </c>
      <c r="L238" s="173"/>
      <c r="M238" s="219"/>
      <c r="N238" s="221">
        <v>0</v>
      </c>
      <c r="O238" s="219"/>
      <c r="P238" s="47"/>
      <c r="Q238" s="48">
        <f t="shared" si="42"/>
        <v>0</v>
      </c>
      <c r="R238" s="47"/>
      <c r="S238" s="47"/>
      <c r="T238" s="23">
        <v>0</v>
      </c>
      <c r="U238" s="47"/>
      <c r="V238" s="47"/>
      <c r="W238" s="23">
        <v>0</v>
      </c>
      <c r="X238" s="47"/>
      <c r="Y238" s="157"/>
    </row>
    <row r="239" spans="1:25" s="43" customFormat="1" ht="25.5" customHeight="1">
      <c r="A239" s="44" t="s">
        <v>246</v>
      </c>
      <c r="B239" s="25" t="s">
        <v>222</v>
      </c>
      <c r="C239" s="25" t="s">
        <v>247</v>
      </c>
      <c r="D239" s="45" t="s">
        <v>188</v>
      </c>
      <c r="E239" s="21" t="s">
        <v>248</v>
      </c>
      <c r="F239" s="20"/>
      <c r="G239" s="22">
        <f>G241</f>
        <v>-178809.7</v>
      </c>
      <c r="H239" s="22">
        <v>0</v>
      </c>
      <c r="I239" s="22">
        <f>I241</f>
        <v>-178809.7</v>
      </c>
      <c r="J239" s="22">
        <f>L239</f>
        <v>-160000</v>
      </c>
      <c r="K239" s="22">
        <v>0</v>
      </c>
      <c r="L239" s="175">
        <f>L241</f>
        <v>-160000</v>
      </c>
      <c r="M239" s="220">
        <f>O239</f>
        <v>-160000</v>
      </c>
      <c r="N239" s="221">
        <v>0</v>
      </c>
      <c r="O239" s="220">
        <f>O241</f>
        <v>-160000</v>
      </c>
      <c r="P239" s="73"/>
      <c r="Q239" s="48">
        <f t="shared" si="42"/>
        <v>0</v>
      </c>
      <c r="R239" s="73"/>
      <c r="S239" s="73">
        <f>U239</f>
        <v>-160000</v>
      </c>
      <c r="T239" s="23">
        <v>0</v>
      </c>
      <c r="U239" s="73">
        <f>U241</f>
        <v>-160000</v>
      </c>
      <c r="V239" s="73">
        <f>X239</f>
        <v>-160000</v>
      </c>
      <c r="W239" s="23">
        <v>0</v>
      </c>
      <c r="X239" s="73">
        <f>X241</f>
        <v>-160000</v>
      </c>
      <c r="Y239" s="187"/>
    </row>
    <row r="240" spans="1:25" ht="12.75" customHeight="1">
      <c r="A240" s="67"/>
      <c r="B240" s="68"/>
      <c r="C240" s="68"/>
      <c r="D240" s="61"/>
      <c r="E240" s="69" t="s">
        <v>193</v>
      </c>
      <c r="F240" s="61"/>
      <c r="G240" s="23"/>
      <c r="H240" s="23"/>
      <c r="I240" s="23"/>
      <c r="J240" s="23"/>
      <c r="K240" s="23"/>
      <c r="L240" s="173"/>
      <c r="M240" s="219"/>
      <c r="N240" s="221">
        <v>0</v>
      </c>
      <c r="O240" s="219"/>
      <c r="P240" s="47"/>
      <c r="Q240" s="48">
        <f t="shared" si="42"/>
        <v>0</v>
      </c>
      <c r="R240" s="47"/>
      <c r="S240" s="47"/>
      <c r="T240" s="23">
        <v>0</v>
      </c>
      <c r="U240" s="47"/>
      <c r="V240" s="47"/>
      <c r="W240" s="23">
        <v>0</v>
      </c>
      <c r="X240" s="47"/>
      <c r="Y240" s="188"/>
    </row>
    <row r="241" spans="1:25" ht="12.75" customHeight="1">
      <c r="A241" s="60" t="s">
        <v>249</v>
      </c>
      <c r="B241" s="30" t="s">
        <v>222</v>
      </c>
      <c r="C241" s="30" t="s">
        <v>247</v>
      </c>
      <c r="D241" s="61" t="s">
        <v>191</v>
      </c>
      <c r="E241" s="69" t="s">
        <v>248</v>
      </c>
      <c r="F241" s="61"/>
      <c r="G241" s="22">
        <f>I241</f>
        <v>-178809.7</v>
      </c>
      <c r="H241" s="22">
        <v>0</v>
      </c>
      <c r="I241" s="22">
        <f>I253</f>
        <v>-178809.7</v>
      </c>
      <c r="J241" s="22">
        <f>L241</f>
        <v>-160000</v>
      </c>
      <c r="K241" s="22">
        <v>0</v>
      </c>
      <c r="L241" s="175">
        <v>-160000</v>
      </c>
      <c r="M241" s="220">
        <f>O241</f>
        <v>-160000</v>
      </c>
      <c r="N241" s="221">
        <v>0</v>
      </c>
      <c r="O241" s="220">
        <f>O253</f>
        <v>-160000</v>
      </c>
      <c r="P241" s="73"/>
      <c r="Q241" s="48">
        <f t="shared" si="42"/>
        <v>0</v>
      </c>
      <c r="R241" s="73"/>
      <c r="S241" s="73">
        <f>U241</f>
        <v>-160000</v>
      </c>
      <c r="T241" s="23">
        <v>0</v>
      </c>
      <c r="U241" s="73">
        <f>U253</f>
        <v>-160000</v>
      </c>
      <c r="V241" s="73">
        <f>X241</f>
        <v>-160000</v>
      </c>
      <c r="W241" s="23">
        <v>0</v>
      </c>
      <c r="X241" s="73">
        <f>X253</f>
        <v>-160000</v>
      </c>
      <c r="Y241" s="186"/>
    </row>
    <row r="242" spans="1:25" ht="12.75" customHeight="1">
      <c r="A242" s="67"/>
      <c r="B242" s="68"/>
      <c r="C242" s="68"/>
      <c r="D242" s="61"/>
      <c r="E242" s="69" t="s">
        <v>5</v>
      </c>
      <c r="F242" s="61"/>
      <c r="G242" s="23"/>
      <c r="H242" s="23"/>
      <c r="I242" s="23"/>
      <c r="J242" s="23"/>
      <c r="K242" s="23"/>
      <c r="L242" s="173"/>
      <c r="M242" s="219"/>
      <c r="N242" s="221">
        <v>0</v>
      </c>
      <c r="O242" s="219"/>
      <c r="P242" s="47"/>
      <c r="Q242" s="48">
        <f t="shared" si="42"/>
        <v>0</v>
      </c>
      <c r="R242" s="47"/>
      <c r="S242" s="47"/>
      <c r="T242" s="23">
        <v>0</v>
      </c>
      <c r="U242" s="47"/>
      <c r="V242" s="47"/>
      <c r="W242" s="23">
        <v>0</v>
      </c>
      <c r="X242" s="47"/>
      <c r="Y242" s="187"/>
    </row>
    <row r="243" spans="1:25" s="43" customFormat="1" ht="25.5" customHeight="1">
      <c r="A243" s="44"/>
      <c r="B243" s="25"/>
      <c r="C243" s="25"/>
      <c r="D243" s="45"/>
      <c r="E243" s="21" t="s">
        <v>534</v>
      </c>
      <c r="F243" s="20"/>
      <c r="G243" s="22"/>
      <c r="H243" s="22"/>
      <c r="I243" s="22"/>
      <c r="J243" s="23"/>
      <c r="K243" s="22"/>
      <c r="L243" s="173"/>
      <c r="M243" s="219"/>
      <c r="N243" s="221">
        <v>0</v>
      </c>
      <c r="O243" s="219"/>
      <c r="P243" s="47"/>
      <c r="Q243" s="48">
        <f t="shared" si="42"/>
        <v>0</v>
      </c>
      <c r="R243" s="47"/>
      <c r="S243" s="47"/>
      <c r="T243" s="23">
        <v>0</v>
      </c>
      <c r="U243" s="47"/>
      <c r="V243" s="47"/>
      <c r="W243" s="23">
        <v>0</v>
      </c>
      <c r="X243" s="47"/>
      <c r="Y243" s="186"/>
    </row>
    <row r="244" spans="1:25" s="43" customFormat="1" ht="21" customHeight="1">
      <c r="A244" s="44"/>
      <c r="B244" s="25"/>
      <c r="C244" s="25"/>
      <c r="D244" s="45"/>
      <c r="E244" s="46" t="s">
        <v>395</v>
      </c>
      <c r="F244" s="45" t="s">
        <v>396</v>
      </c>
      <c r="G244" s="23">
        <v>0</v>
      </c>
      <c r="H244" s="23">
        <v>0</v>
      </c>
      <c r="I244" s="23">
        <v>0</v>
      </c>
      <c r="J244" s="23"/>
      <c r="K244" s="23">
        <v>0</v>
      </c>
      <c r="L244" s="173"/>
      <c r="M244" s="219"/>
      <c r="N244" s="221">
        <v>0</v>
      </c>
      <c r="O244" s="219"/>
      <c r="P244" s="47"/>
      <c r="Q244" s="48">
        <f t="shared" si="42"/>
        <v>0</v>
      </c>
      <c r="R244" s="47"/>
      <c r="S244" s="47"/>
      <c r="T244" s="23">
        <v>0</v>
      </c>
      <c r="U244" s="47"/>
      <c r="V244" s="47"/>
      <c r="W244" s="23">
        <v>0</v>
      </c>
      <c r="X244" s="47"/>
      <c r="Y244" s="187"/>
    </row>
    <row r="245" spans="1:25" s="43" customFormat="1" ht="60.75" customHeight="1">
      <c r="A245" s="44"/>
      <c r="B245" s="25"/>
      <c r="C245" s="25"/>
      <c r="D245" s="45"/>
      <c r="E245" s="21" t="s">
        <v>535</v>
      </c>
      <c r="F245" s="20"/>
      <c r="G245" s="22"/>
      <c r="H245" s="22"/>
      <c r="I245" s="22"/>
      <c r="J245" s="23"/>
      <c r="K245" s="22"/>
      <c r="L245" s="173"/>
      <c r="M245" s="219"/>
      <c r="N245" s="221">
        <v>0</v>
      </c>
      <c r="O245" s="219"/>
      <c r="P245" s="47"/>
      <c r="Q245" s="48">
        <f t="shared" si="42"/>
        <v>0</v>
      </c>
      <c r="R245" s="47"/>
      <c r="S245" s="47"/>
      <c r="T245" s="23">
        <v>0</v>
      </c>
      <c r="U245" s="47"/>
      <c r="V245" s="47"/>
      <c r="W245" s="23">
        <v>0</v>
      </c>
      <c r="X245" s="47"/>
      <c r="Y245" s="188"/>
    </row>
    <row r="246" spans="1:25" s="43" customFormat="1" ht="35.25" customHeight="1">
      <c r="A246" s="44"/>
      <c r="B246" s="25"/>
      <c r="C246" s="25"/>
      <c r="D246" s="45"/>
      <c r="E246" s="46" t="s">
        <v>416</v>
      </c>
      <c r="F246" s="45" t="s">
        <v>417</v>
      </c>
      <c r="G246" s="23">
        <v>0</v>
      </c>
      <c r="H246" s="23">
        <v>0</v>
      </c>
      <c r="I246" s="23">
        <v>0</v>
      </c>
      <c r="J246" s="23"/>
      <c r="K246" s="23">
        <v>0</v>
      </c>
      <c r="L246" s="173"/>
      <c r="M246" s="219"/>
      <c r="N246" s="221">
        <v>0</v>
      </c>
      <c r="O246" s="219"/>
      <c r="P246" s="47"/>
      <c r="Q246" s="48">
        <f t="shared" si="42"/>
        <v>0</v>
      </c>
      <c r="R246" s="47"/>
      <c r="S246" s="47"/>
      <c r="T246" s="23">
        <v>0</v>
      </c>
      <c r="U246" s="47"/>
      <c r="V246" s="47"/>
      <c r="W246" s="23">
        <v>0</v>
      </c>
      <c r="X246" s="47"/>
      <c r="Y246" s="186"/>
    </row>
    <row r="247" spans="1:25" s="43" customFormat="1" ht="25.5" customHeight="1">
      <c r="A247" s="44"/>
      <c r="B247" s="25"/>
      <c r="C247" s="25"/>
      <c r="D247" s="45"/>
      <c r="E247" s="21" t="s">
        <v>536</v>
      </c>
      <c r="F247" s="20"/>
      <c r="G247" s="22"/>
      <c r="H247" s="22"/>
      <c r="I247" s="22"/>
      <c r="J247" s="23"/>
      <c r="K247" s="22"/>
      <c r="L247" s="173"/>
      <c r="M247" s="219"/>
      <c r="N247" s="221">
        <v>0</v>
      </c>
      <c r="O247" s="219"/>
      <c r="P247" s="47"/>
      <c r="Q247" s="48">
        <f t="shared" si="42"/>
        <v>0</v>
      </c>
      <c r="R247" s="47"/>
      <c r="S247" s="47"/>
      <c r="T247" s="23">
        <v>0</v>
      </c>
      <c r="U247" s="47"/>
      <c r="V247" s="47"/>
      <c r="W247" s="23">
        <v>0</v>
      </c>
      <c r="X247" s="47"/>
      <c r="Y247" s="187"/>
    </row>
    <row r="248" spans="1:25" s="43" customFormat="1" ht="35.25" customHeight="1">
      <c r="A248" s="44"/>
      <c r="B248" s="25"/>
      <c r="C248" s="25"/>
      <c r="D248" s="45"/>
      <c r="E248" s="46" t="s">
        <v>412</v>
      </c>
      <c r="F248" s="45" t="s">
        <v>413</v>
      </c>
      <c r="G248" s="23">
        <v>0</v>
      </c>
      <c r="H248" s="23">
        <v>0</v>
      </c>
      <c r="I248" s="23">
        <v>0</v>
      </c>
      <c r="J248" s="23"/>
      <c r="K248" s="23">
        <v>0</v>
      </c>
      <c r="L248" s="173"/>
      <c r="M248" s="219"/>
      <c r="N248" s="221">
        <v>0</v>
      </c>
      <c r="O248" s="219"/>
      <c r="P248" s="47"/>
      <c r="Q248" s="48">
        <f t="shared" si="42"/>
        <v>0</v>
      </c>
      <c r="R248" s="47"/>
      <c r="S248" s="47"/>
      <c r="T248" s="23">
        <v>0</v>
      </c>
      <c r="U248" s="47"/>
      <c r="V248" s="47"/>
      <c r="W248" s="23">
        <v>0</v>
      </c>
      <c r="X248" s="47"/>
      <c r="Y248" s="186"/>
    </row>
    <row r="249" spans="1:25" s="43" customFormat="1" ht="25.5" customHeight="1">
      <c r="A249" s="44"/>
      <c r="B249" s="25"/>
      <c r="C249" s="25"/>
      <c r="D249" s="45"/>
      <c r="E249" s="21" t="s">
        <v>537</v>
      </c>
      <c r="F249" s="20"/>
      <c r="G249" s="22"/>
      <c r="H249" s="22"/>
      <c r="I249" s="22"/>
      <c r="J249" s="23"/>
      <c r="K249" s="22"/>
      <c r="L249" s="173"/>
      <c r="M249" s="219"/>
      <c r="N249" s="221">
        <v>0</v>
      </c>
      <c r="O249" s="219"/>
      <c r="P249" s="47"/>
      <c r="Q249" s="48">
        <f t="shared" si="42"/>
        <v>0</v>
      </c>
      <c r="R249" s="47"/>
      <c r="S249" s="47"/>
      <c r="T249" s="23">
        <v>0</v>
      </c>
      <c r="U249" s="47"/>
      <c r="V249" s="47"/>
      <c r="W249" s="23">
        <v>0</v>
      </c>
      <c r="X249" s="47"/>
      <c r="Y249" s="187"/>
    </row>
    <row r="250" spans="1:25" s="43" customFormat="1" ht="20.25" customHeight="1">
      <c r="A250" s="44"/>
      <c r="B250" s="25"/>
      <c r="C250" s="25"/>
      <c r="D250" s="45"/>
      <c r="E250" s="46" t="s">
        <v>420</v>
      </c>
      <c r="F250" s="45" t="s">
        <v>421</v>
      </c>
      <c r="G250" s="23">
        <v>0</v>
      </c>
      <c r="H250" s="23">
        <v>0</v>
      </c>
      <c r="I250" s="23">
        <v>0</v>
      </c>
      <c r="J250" s="23"/>
      <c r="K250" s="23">
        <v>0</v>
      </c>
      <c r="L250" s="173"/>
      <c r="M250" s="219"/>
      <c r="N250" s="221">
        <v>0</v>
      </c>
      <c r="O250" s="219"/>
      <c r="P250" s="47"/>
      <c r="Q250" s="48">
        <f t="shared" si="42"/>
        <v>0</v>
      </c>
      <c r="R250" s="47"/>
      <c r="S250" s="47"/>
      <c r="T250" s="23">
        <v>0</v>
      </c>
      <c r="U250" s="47"/>
      <c r="V250" s="47"/>
      <c r="W250" s="23">
        <v>0</v>
      </c>
      <c r="X250" s="47"/>
      <c r="Y250" s="186"/>
    </row>
    <row r="251" spans="1:25" s="43" customFormat="1" ht="20.25" customHeight="1">
      <c r="A251" s="44"/>
      <c r="B251" s="25"/>
      <c r="C251" s="25"/>
      <c r="D251" s="45"/>
      <c r="E251" s="46" t="s">
        <v>422</v>
      </c>
      <c r="F251" s="45" t="s">
        <v>423</v>
      </c>
      <c r="G251" s="23">
        <v>0</v>
      </c>
      <c r="H251" s="23">
        <v>0</v>
      </c>
      <c r="I251" s="23">
        <v>0</v>
      </c>
      <c r="J251" s="23"/>
      <c r="K251" s="23">
        <v>0</v>
      </c>
      <c r="L251" s="173"/>
      <c r="M251" s="219"/>
      <c r="N251" s="221">
        <v>0</v>
      </c>
      <c r="O251" s="219"/>
      <c r="P251" s="47"/>
      <c r="Q251" s="48">
        <f t="shared" si="42"/>
        <v>0</v>
      </c>
      <c r="R251" s="47"/>
      <c r="S251" s="47"/>
      <c r="T251" s="23">
        <v>0</v>
      </c>
      <c r="U251" s="47"/>
      <c r="V251" s="47"/>
      <c r="W251" s="23">
        <v>0</v>
      </c>
      <c r="X251" s="47"/>
      <c r="Y251" s="187"/>
    </row>
    <row r="252" spans="1:25" s="43" customFormat="1" ht="35.25" customHeight="1">
      <c r="A252" s="44"/>
      <c r="B252" s="25"/>
      <c r="C252" s="25"/>
      <c r="D252" s="45"/>
      <c r="E252" s="46" t="s">
        <v>428</v>
      </c>
      <c r="F252" s="45" t="s">
        <v>429</v>
      </c>
      <c r="G252" s="23">
        <v>0</v>
      </c>
      <c r="H252" s="23">
        <v>0</v>
      </c>
      <c r="I252" s="23">
        <v>0</v>
      </c>
      <c r="J252" s="23"/>
      <c r="K252" s="23">
        <v>0</v>
      </c>
      <c r="L252" s="173"/>
      <c r="M252" s="219"/>
      <c r="N252" s="221">
        <v>0</v>
      </c>
      <c r="O252" s="219"/>
      <c r="P252" s="47"/>
      <c r="Q252" s="48">
        <f t="shared" si="42"/>
        <v>0</v>
      </c>
      <c r="R252" s="47"/>
      <c r="S252" s="47"/>
      <c r="T252" s="23">
        <v>0</v>
      </c>
      <c r="U252" s="47"/>
      <c r="V252" s="47"/>
      <c r="W252" s="23">
        <v>0</v>
      </c>
      <c r="X252" s="47"/>
      <c r="Y252" s="188"/>
    </row>
    <row r="253" spans="1:25" s="43" customFormat="1" ht="25.5" customHeight="1">
      <c r="A253" s="44"/>
      <c r="B253" s="25"/>
      <c r="C253" s="25"/>
      <c r="D253" s="45"/>
      <c r="E253" s="21" t="s">
        <v>538</v>
      </c>
      <c r="F253" s="20"/>
      <c r="G253" s="22">
        <f>G254+G255+G256</f>
        <v>-178809.7</v>
      </c>
      <c r="H253" s="22"/>
      <c r="I253" s="22">
        <f>I254+I255+I256</f>
        <v>-178809.7</v>
      </c>
      <c r="J253" s="23"/>
      <c r="K253" s="22"/>
      <c r="L253" s="22">
        <f>L254+L255+L256</f>
        <v>-160000</v>
      </c>
      <c r="M253" s="219">
        <f>M254+M256</f>
        <v>-160000</v>
      </c>
      <c r="N253" s="221">
        <v>0</v>
      </c>
      <c r="O253" s="219">
        <f>O254+O255+O256</f>
        <v>-160000</v>
      </c>
      <c r="P253" s="47"/>
      <c r="Q253" s="48">
        <f t="shared" si="42"/>
        <v>0</v>
      </c>
      <c r="R253" s="47"/>
      <c r="S253" s="47">
        <f>S254+S256</f>
        <v>-160000</v>
      </c>
      <c r="T253" s="23">
        <v>0</v>
      </c>
      <c r="U253" s="47">
        <f>U254+U255+U256</f>
        <v>-160000</v>
      </c>
      <c r="V253" s="47">
        <f>V254+V256</f>
        <v>-160000</v>
      </c>
      <c r="W253" s="23">
        <v>0</v>
      </c>
      <c r="X253" s="47">
        <f>X254+X255+X256</f>
        <v>-160000</v>
      </c>
      <c r="Y253" s="188"/>
    </row>
    <row r="254" spans="1:25" ht="12.75" customHeight="1">
      <c r="A254" s="67"/>
      <c r="B254" s="68"/>
      <c r="C254" s="68"/>
      <c r="D254" s="61"/>
      <c r="E254" s="69" t="s">
        <v>450</v>
      </c>
      <c r="F254" s="61" t="s">
        <v>451</v>
      </c>
      <c r="G254" s="23">
        <f>I254</f>
        <v>-22765.599999999999</v>
      </c>
      <c r="H254" s="23"/>
      <c r="I254" s="23">
        <v>-22765.599999999999</v>
      </c>
      <c r="J254" s="23"/>
      <c r="K254" s="23">
        <v>0</v>
      </c>
      <c r="L254" s="173">
        <v>-40000</v>
      </c>
      <c r="M254" s="219">
        <f>O254</f>
        <v>-40000</v>
      </c>
      <c r="N254" s="221">
        <v>0</v>
      </c>
      <c r="O254" s="219">
        <v>-40000</v>
      </c>
      <c r="P254" s="47"/>
      <c r="Q254" s="48">
        <f t="shared" si="42"/>
        <v>0</v>
      </c>
      <c r="R254" s="47"/>
      <c r="S254" s="47">
        <f>U254</f>
        <v>-40000</v>
      </c>
      <c r="T254" s="23">
        <v>0</v>
      </c>
      <c r="U254" s="47">
        <v>-40000</v>
      </c>
      <c r="V254" s="47">
        <f>X254</f>
        <v>-40000</v>
      </c>
      <c r="W254" s="23">
        <v>0</v>
      </c>
      <c r="X254" s="47">
        <v>-40000</v>
      </c>
      <c r="Y254" s="188"/>
    </row>
    <row r="255" spans="1:25" ht="12.75" customHeight="1">
      <c r="A255" s="67"/>
      <c r="B255" s="68"/>
      <c r="C255" s="68"/>
      <c r="D255" s="61"/>
      <c r="E255" s="69" t="s">
        <v>452</v>
      </c>
      <c r="F255" s="61" t="s">
        <v>453</v>
      </c>
      <c r="G255" s="23">
        <f>I255</f>
        <v>0</v>
      </c>
      <c r="H255" s="23">
        <v>0</v>
      </c>
      <c r="I255" s="23">
        <v>0</v>
      </c>
      <c r="J255" s="23"/>
      <c r="K255" s="23">
        <v>0</v>
      </c>
      <c r="L255" s="173"/>
      <c r="M255" s="219"/>
      <c r="N255" s="221">
        <v>0</v>
      </c>
      <c r="O255" s="219"/>
      <c r="P255" s="47"/>
      <c r="Q255" s="48">
        <f t="shared" si="42"/>
        <v>0</v>
      </c>
      <c r="R255" s="47"/>
      <c r="S255" s="47"/>
      <c r="T255" s="23">
        <v>0</v>
      </c>
      <c r="U255" s="47"/>
      <c r="V255" s="47"/>
      <c r="W255" s="23">
        <v>0</v>
      </c>
      <c r="X255" s="47"/>
      <c r="Y255" s="186"/>
    </row>
    <row r="256" spans="1:25" ht="12.75" customHeight="1">
      <c r="A256" s="67"/>
      <c r="B256" s="68"/>
      <c r="C256" s="68"/>
      <c r="D256" s="61"/>
      <c r="E256" s="69" t="s">
        <v>454</v>
      </c>
      <c r="F256" s="61" t="s">
        <v>455</v>
      </c>
      <c r="G256" s="23">
        <f>I256</f>
        <v>-156044.1</v>
      </c>
      <c r="H256" s="23">
        <v>0</v>
      </c>
      <c r="I256" s="23">
        <v>-156044.1</v>
      </c>
      <c r="J256" s="23"/>
      <c r="K256" s="23">
        <v>0</v>
      </c>
      <c r="L256" s="173">
        <v>-120000</v>
      </c>
      <c r="M256" s="219">
        <f>O256</f>
        <v>-120000</v>
      </c>
      <c r="N256" s="221">
        <v>0</v>
      </c>
      <c r="O256" s="219">
        <v>-120000</v>
      </c>
      <c r="P256" s="47"/>
      <c r="Q256" s="48">
        <f t="shared" si="42"/>
        <v>0</v>
      </c>
      <c r="R256" s="47"/>
      <c r="S256" s="47">
        <f>U256</f>
        <v>-120000</v>
      </c>
      <c r="T256" s="23">
        <v>0</v>
      </c>
      <c r="U256" s="47">
        <v>-120000</v>
      </c>
      <c r="V256" s="47">
        <f>X256</f>
        <v>-120000</v>
      </c>
      <c r="W256" s="23">
        <v>0</v>
      </c>
      <c r="X256" s="47">
        <v>-120000</v>
      </c>
      <c r="Y256" s="157"/>
    </row>
    <row r="257" spans="1:25" s="43" customFormat="1" ht="25.5" customHeight="1">
      <c r="A257" s="44"/>
      <c r="B257" s="25"/>
      <c r="C257" s="25"/>
      <c r="D257" s="45"/>
      <c r="E257" s="21" t="s">
        <v>539</v>
      </c>
      <c r="F257" s="20"/>
      <c r="G257" s="22"/>
      <c r="H257" s="22"/>
      <c r="I257" s="22"/>
      <c r="J257" s="23"/>
      <c r="K257" s="22"/>
      <c r="L257" s="173"/>
      <c r="M257" s="219"/>
      <c r="N257" s="221">
        <v>0</v>
      </c>
      <c r="O257" s="219"/>
      <c r="P257" s="47"/>
      <c r="Q257" s="48">
        <f t="shared" si="42"/>
        <v>0</v>
      </c>
      <c r="R257" s="47"/>
      <c r="S257" s="47"/>
      <c r="T257" s="23">
        <v>0</v>
      </c>
      <c r="U257" s="47"/>
      <c r="V257" s="47"/>
      <c r="W257" s="23">
        <v>0</v>
      </c>
      <c r="X257" s="47"/>
      <c r="Y257" s="187"/>
    </row>
    <row r="258" spans="1:25" ht="12.75" customHeight="1">
      <c r="A258" s="67"/>
      <c r="B258" s="68"/>
      <c r="C258" s="68"/>
      <c r="D258" s="61"/>
      <c r="E258" s="69" t="s">
        <v>395</v>
      </c>
      <c r="F258" s="61" t="s">
        <v>396</v>
      </c>
      <c r="G258" s="23">
        <v>0</v>
      </c>
      <c r="H258" s="23">
        <v>0</v>
      </c>
      <c r="I258" s="23">
        <v>0</v>
      </c>
      <c r="J258" s="23"/>
      <c r="K258" s="23">
        <v>0</v>
      </c>
      <c r="L258" s="173"/>
      <c r="M258" s="219"/>
      <c r="N258" s="221">
        <v>0</v>
      </c>
      <c r="O258" s="219"/>
      <c r="P258" s="47"/>
      <c r="Q258" s="48">
        <f t="shared" si="42"/>
        <v>0</v>
      </c>
      <c r="R258" s="47"/>
      <c r="S258" s="47"/>
      <c r="T258" s="23">
        <v>0</v>
      </c>
      <c r="U258" s="47"/>
      <c r="V258" s="47"/>
      <c r="W258" s="23">
        <v>0</v>
      </c>
      <c r="X258" s="47"/>
      <c r="Y258" s="186"/>
    </row>
    <row r="259" spans="1:25" s="43" customFormat="1" ht="25.5" customHeight="1">
      <c r="A259" s="44"/>
      <c r="B259" s="25"/>
      <c r="C259" s="25"/>
      <c r="D259" s="45"/>
      <c r="E259" s="21" t="s">
        <v>540</v>
      </c>
      <c r="F259" s="20"/>
      <c r="G259" s="22"/>
      <c r="H259" s="22"/>
      <c r="I259" s="22"/>
      <c r="J259" s="23"/>
      <c r="K259" s="22"/>
      <c r="L259" s="173"/>
      <c r="M259" s="219"/>
      <c r="N259" s="221">
        <v>0</v>
      </c>
      <c r="O259" s="219"/>
      <c r="P259" s="47"/>
      <c r="Q259" s="48">
        <f t="shared" si="42"/>
        <v>0</v>
      </c>
      <c r="R259" s="47"/>
      <c r="S259" s="47"/>
      <c r="T259" s="23">
        <v>0</v>
      </c>
      <c r="U259" s="47"/>
      <c r="V259" s="47"/>
      <c r="W259" s="23">
        <v>0</v>
      </c>
      <c r="X259" s="47"/>
      <c r="Y259" s="158"/>
    </row>
    <row r="260" spans="1:25" ht="12.75" customHeight="1">
      <c r="A260" s="67"/>
      <c r="B260" s="68"/>
      <c r="C260" s="68"/>
      <c r="D260" s="61"/>
      <c r="E260" s="69" t="s">
        <v>414</v>
      </c>
      <c r="F260" s="61" t="s">
        <v>415</v>
      </c>
      <c r="G260" s="23">
        <v>0</v>
      </c>
      <c r="H260" s="23">
        <v>0</v>
      </c>
      <c r="I260" s="23">
        <v>0</v>
      </c>
      <c r="J260" s="23"/>
      <c r="K260" s="23">
        <v>0</v>
      </c>
      <c r="L260" s="173"/>
      <c r="M260" s="219"/>
      <c r="N260" s="221">
        <v>0</v>
      </c>
      <c r="O260" s="219"/>
      <c r="P260" s="47"/>
      <c r="Q260" s="48">
        <f t="shared" si="42"/>
        <v>0</v>
      </c>
      <c r="R260" s="47"/>
      <c r="S260" s="47"/>
      <c r="T260" s="23">
        <v>0</v>
      </c>
      <c r="U260" s="47"/>
      <c r="V260" s="47"/>
      <c r="W260" s="23">
        <v>0</v>
      </c>
      <c r="X260" s="47"/>
      <c r="Y260" s="157"/>
    </row>
    <row r="261" spans="1:25" s="43" customFormat="1" ht="25.5" customHeight="1">
      <c r="A261" s="44"/>
      <c r="B261" s="25"/>
      <c r="C261" s="25"/>
      <c r="D261" s="45"/>
      <c r="E261" s="21" t="s">
        <v>541</v>
      </c>
      <c r="F261" s="20"/>
      <c r="G261" s="22"/>
      <c r="H261" s="22"/>
      <c r="I261" s="22"/>
      <c r="J261" s="23" t="s">
        <v>767</v>
      </c>
      <c r="K261" s="22"/>
      <c r="L261" s="173"/>
      <c r="M261" s="219"/>
      <c r="N261" s="221">
        <v>0</v>
      </c>
      <c r="O261" s="219"/>
      <c r="P261" s="47"/>
      <c r="Q261" s="48">
        <f t="shared" si="42"/>
        <v>0</v>
      </c>
      <c r="R261" s="47"/>
      <c r="S261" s="47"/>
      <c r="T261" s="23">
        <v>0</v>
      </c>
      <c r="U261" s="47"/>
      <c r="V261" s="47"/>
      <c r="W261" s="23">
        <v>0</v>
      </c>
      <c r="X261" s="47"/>
      <c r="Y261" s="157"/>
    </row>
    <row r="262" spans="1:25" ht="12.75" customHeight="1">
      <c r="A262" s="67"/>
      <c r="B262" s="68"/>
      <c r="C262" s="68"/>
      <c r="D262" s="61"/>
      <c r="E262" s="69" t="s">
        <v>390</v>
      </c>
      <c r="F262" s="61" t="s">
        <v>389</v>
      </c>
      <c r="G262" s="23">
        <v>0</v>
      </c>
      <c r="H262" s="23">
        <v>0</v>
      </c>
      <c r="I262" s="23">
        <v>0</v>
      </c>
      <c r="J262" s="23"/>
      <c r="K262" s="23">
        <v>0</v>
      </c>
      <c r="L262" s="173"/>
      <c r="M262" s="219"/>
      <c r="N262" s="221">
        <v>0</v>
      </c>
      <c r="O262" s="219"/>
      <c r="P262" s="47"/>
      <c r="Q262" s="48">
        <f t="shared" si="42"/>
        <v>0</v>
      </c>
      <c r="R262" s="47"/>
      <c r="S262" s="47"/>
      <c r="T262" s="23">
        <v>0</v>
      </c>
      <c r="U262" s="47"/>
      <c r="V262" s="47"/>
      <c r="W262" s="23">
        <v>0</v>
      </c>
      <c r="X262" s="47"/>
      <c r="Y262" s="158"/>
    </row>
    <row r="263" spans="1:25" ht="12.75" customHeight="1">
      <c r="A263" s="67"/>
      <c r="B263" s="68"/>
      <c r="C263" s="68"/>
      <c r="D263" s="61"/>
      <c r="E263" s="69" t="s">
        <v>395</v>
      </c>
      <c r="F263" s="61" t="s">
        <v>396</v>
      </c>
      <c r="G263" s="23">
        <v>0</v>
      </c>
      <c r="H263" s="23">
        <v>0</v>
      </c>
      <c r="I263" s="23">
        <v>0</v>
      </c>
      <c r="J263" s="23"/>
      <c r="K263" s="23">
        <v>0</v>
      </c>
      <c r="L263" s="173"/>
      <c r="M263" s="219"/>
      <c r="N263" s="221">
        <v>0</v>
      </c>
      <c r="O263" s="219"/>
      <c r="P263" s="47"/>
      <c r="Q263" s="48">
        <f t="shared" si="42"/>
        <v>0</v>
      </c>
      <c r="R263" s="47"/>
      <c r="S263" s="47"/>
      <c r="T263" s="23">
        <v>0</v>
      </c>
      <c r="U263" s="47"/>
      <c r="V263" s="47"/>
      <c r="W263" s="23">
        <v>0</v>
      </c>
      <c r="X263" s="47"/>
      <c r="Y263" s="157"/>
    </row>
    <row r="264" spans="1:25" ht="12.75" customHeight="1">
      <c r="A264" s="67"/>
      <c r="B264" s="68"/>
      <c r="C264" s="68"/>
      <c r="D264" s="61"/>
      <c r="E264" s="69" t="s">
        <v>412</v>
      </c>
      <c r="F264" s="61" t="s">
        <v>413</v>
      </c>
      <c r="G264" s="23">
        <v>0</v>
      </c>
      <c r="H264" s="23">
        <v>0</v>
      </c>
      <c r="I264" s="23">
        <v>0</v>
      </c>
      <c r="J264" s="23"/>
      <c r="K264" s="23">
        <v>0</v>
      </c>
      <c r="L264" s="173"/>
      <c r="M264" s="219"/>
      <c r="N264" s="221">
        <v>0</v>
      </c>
      <c r="O264" s="219"/>
      <c r="P264" s="47"/>
      <c r="Q264" s="48">
        <f t="shared" si="42"/>
        <v>0</v>
      </c>
      <c r="R264" s="47"/>
      <c r="S264" s="47"/>
      <c r="T264" s="23">
        <v>0</v>
      </c>
      <c r="U264" s="47"/>
      <c r="V264" s="47"/>
      <c r="W264" s="23">
        <v>0</v>
      </c>
      <c r="X264" s="47"/>
      <c r="Y264" s="157"/>
    </row>
    <row r="265" spans="1:25" s="43" customFormat="1" ht="25.5" customHeight="1">
      <c r="A265" s="44"/>
      <c r="B265" s="25"/>
      <c r="C265" s="25"/>
      <c r="D265" s="45"/>
      <c r="E265" s="21" t="s">
        <v>542</v>
      </c>
      <c r="F265" s="20"/>
      <c r="G265" s="22"/>
      <c r="H265" s="22"/>
      <c r="I265" s="22"/>
      <c r="J265" s="23"/>
      <c r="K265" s="22"/>
      <c r="L265" s="173"/>
      <c r="M265" s="219"/>
      <c r="N265" s="221">
        <v>0</v>
      </c>
      <c r="O265" s="219"/>
      <c r="P265" s="47"/>
      <c r="Q265" s="48">
        <f t="shared" ref="Q265:Q295" si="43">K265-H265</f>
        <v>0</v>
      </c>
      <c r="R265" s="47"/>
      <c r="S265" s="47"/>
      <c r="T265" s="23">
        <v>0</v>
      </c>
      <c r="U265" s="47"/>
      <c r="V265" s="47"/>
      <c r="W265" s="23">
        <v>0</v>
      </c>
      <c r="X265" s="47"/>
      <c r="Y265" s="157"/>
    </row>
    <row r="266" spans="1:25" ht="12.75" customHeight="1">
      <c r="A266" s="67"/>
      <c r="B266" s="68"/>
      <c r="C266" s="68"/>
      <c r="D266" s="61"/>
      <c r="E266" s="69" t="s">
        <v>390</v>
      </c>
      <c r="F266" s="61" t="s">
        <v>389</v>
      </c>
      <c r="G266" s="23">
        <v>0</v>
      </c>
      <c r="H266" s="23">
        <v>0</v>
      </c>
      <c r="I266" s="23">
        <v>0</v>
      </c>
      <c r="J266" s="23"/>
      <c r="K266" s="23">
        <v>0</v>
      </c>
      <c r="L266" s="173"/>
      <c r="M266" s="219"/>
      <c r="N266" s="221">
        <v>0</v>
      </c>
      <c r="O266" s="219"/>
      <c r="P266" s="47"/>
      <c r="Q266" s="48">
        <f t="shared" si="43"/>
        <v>0</v>
      </c>
      <c r="R266" s="47"/>
      <c r="S266" s="47"/>
      <c r="T266" s="23">
        <v>0</v>
      </c>
      <c r="U266" s="47"/>
      <c r="V266" s="47"/>
      <c r="W266" s="23">
        <v>0</v>
      </c>
      <c r="X266" s="47"/>
      <c r="Y266" s="157"/>
    </row>
    <row r="267" spans="1:25" ht="12.75" customHeight="1">
      <c r="A267" s="67"/>
      <c r="B267" s="68"/>
      <c r="C267" s="68"/>
      <c r="D267" s="61"/>
      <c r="E267" s="69" t="s">
        <v>428</v>
      </c>
      <c r="F267" s="61" t="s">
        <v>429</v>
      </c>
      <c r="G267" s="23">
        <v>0</v>
      </c>
      <c r="H267" s="23">
        <v>0</v>
      </c>
      <c r="I267" s="23">
        <v>0</v>
      </c>
      <c r="J267" s="23"/>
      <c r="K267" s="23">
        <v>0</v>
      </c>
      <c r="L267" s="173"/>
      <c r="M267" s="219"/>
      <c r="N267" s="221">
        <v>0</v>
      </c>
      <c r="O267" s="219"/>
      <c r="P267" s="47"/>
      <c r="Q267" s="48">
        <f t="shared" si="43"/>
        <v>0</v>
      </c>
      <c r="R267" s="47"/>
      <c r="S267" s="47"/>
      <c r="T267" s="23">
        <v>0</v>
      </c>
      <c r="U267" s="47"/>
      <c r="V267" s="47"/>
      <c r="W267" s="23">
        <v>0</v>
      </c>
      <c r="X267" s="47"/>
      <c r="Y267" s="157"/>
    </row>
    <row r="268" spans="1:25" s="43" customFormat="1" ht="25.5" customHeight="1">
      <c r="A268" s="44"/>
      <c r="B268" s="25"/>
      <c r="C268" s="25"/>
      <c r="D268" s="45"/>
      <c r="E268" s="21" t="s">
        <v>543</v>
      </c>
      <c r="F268" s="20"/>
      <c r="G268" s="22"/>
      <c r="H268" s="22"/>
      <c r="I268" s="22"/>
      <c r="J268" s="23"/>
      <c r="K268" s="22"/>
      <c r="L268" s="173"/>
      <c r="M268" s="219"/>
      <c r="N268" s="221">
        <v>0</v>
      </c>
      <c r="O268" s="219"/>
      <c r="P268" s="47"/>
      <c r="Q268" s="48">
        <f t="shared" si="43"/>
        <v>0</v>
      </c>
      <c r="R268" s="47"/>
      <c r="S268" s="47"/>
      <c r="T268" s="23">
        <v>0</v>
      </c>
      <c r="U268" s="47"/>
      <c r="V268" s="47"/>
      <c r="W268" s="23">
        <v>0</v>
      </c>
      <c r="X268" s="47"/>
      <c r="Y268" s="157"/>
    </row>
    <row r="269" spans="1:25" ht="12.75" customHeight="1">
      <c r="A269" s="67"/>
      <c r="B269" s="68"/>
      <c r="C269" s="68"/>
      <c r="D269" s="61"/>
      <c r="E269" s="69" t="s">
        <v>444</v>
      </c>
      <c r="F269" s="61" t="s">
        <v>445</v>
      </c>
      <c r="G269" s="23">
        <v>0</v>
      </c>
      <c r="H269" s="23">
        <v>0</v>
      </c>
      <c r="I269" s="23">
        <v>0</v>
      </c>
      <c r="J269" s="23"/>
      <c r="K269" s="23">
        <v>0</v>
      </c>
      <c r="L269" s="173"/>
      <c r="M269" s="219"/>
      <c r="N269" s="221">
        <v>0</v>
      </c>
      <c r="O269" s="219"/>
      <c r="P269" s="47"/>
      <c r="Q269" s="48">
        <f t="shared" si="43"/>
        <v>0</v>
      </c>
      <c r="R269" s="47"/>
      <c r="S269" s="47"/>
      <c r="T269" s="23">
        <v>0</v>
      </c>
      <c r="U269" s="47"/>
      <c r="V269" s="47"/>
      <c r="W269" s="23">
        <v>0</v>
      </c>
      <c r="X269" s="47"/>
      <c r="Y269" s="157"/>
    </row>
    <row r="270" spans="1:25" s="43" customFormat="1" ht="25.5" customHeight="1">
      <c r="A270" s="44"/>
      <c r="B270" s="25"/>
      <c r="C270" s="25"/>
      <c r="D270" s="45"/>
      <c r="E270" s="21" t="s">
        <v>544</v>
      </c>
      <c r="F270" s="20"/>
      <c r="G270" s="22"/>
      <c r="H270" s="22"/>
      <c r="I270" s="22"/>
      <c r="J270" s="23"/>
      <c r="K270" s="22"/>
      <c r="L270" s="173"/>
      <c r="M270" s="219"/>
      <c r="N270" s="221">
        <v>0</v>
      </c>
      <c r="O270" s="219"/>
      <c r="P270" s="47"/>
      <c r="Q270" s="48">
        <f t="shared" si="43"/>
        <v>0</v>
      </c>
      <c r="R270" s="47"/>
      <c r="S270" s="47"/>
      <c r="T270" s="23">
        <v>0</v>
      </c>
      <c r="U270" s="47"/>
      <c r="V270" s="47"/>
      <c r="W270" s="23">
        <v>0</v>
      </c>
      <c r="X270" s="47"/>
      <c r="Y270" s="157"/>
    </row>
    <row r="271" spans="1:25" ht="12.75" customHeight="1">
      <c r="A271" s="67"/>
      <c r="B271" s="68"/>
      <c r="C271" s="68"/>
      <c r="D271" s="61"/>
      <c r="E271" s="69" t="s">
        <v>432</v>
      </c>
      <c r="F271" s="61" t="s">
        <v>433</v>
      </c>
      <c r="G271" s="23">
        <v>0</v>
      </c>
      <c r="H271" s="23">
        <v>0</v>
      </c>
      <c r="I271" s="23">
        <v>0</v>
      </c>
      <c r="J271" s="23"/>
      <c r="K271" s="23">
        <v>0</v>
      </c>
      <c r="L271" s="173"/>
      <c r="M271" s="219"/>
      <c r="N271" s="221">
        <v>0</v>
      </c>
      <c r="O271" s="219"/>
      <c r="P271" s="47"/>
      <c r="Q271" s="48">
        <f t="shared" si="43"/>
        <v>0</v>
      </c>
      <c r="R271" s="47"/>
      <c r="S271" s="47"/>
      <c r="T271" s="23">
        <v>0</v>
      </c>
      <c r="U271" s="47"/>
      <c r="V271" s="47"/>
      <c r="W271" s="23">
        <v>0</v>
      </c>
      <c r="X271" s="47"/>
      <c r="Y271" s="157"/>
    </row>
    <row r="272" spans="1:25" s="43" customFormat="1" ht="25.5" customHeight="1">
      <c r="A272" s="44"/>
      <c r="B272" s="25"/>
      <c r="C272" s="25"/>
      <c r="D272" s="45"/>
      <c r="E272" s="21" t="s">
        <v>545</v>
      </c>
      <c r="F272" s="20"/>
      <c r="G272" s="22"/>
      <c r="H272" s="22"/>
      <c r="I272" s="22"/>
      <c r="J272" s="23"/>
      <c r="K272" s="22"/>
      <c r="L272" s="173"/>
      <c r="M272" s="219"/>
      <c r="N272" s="221">
        <v>0</v>
      </c>
      <c r="O272" s="219"/>
      <c r="P272" s="47"/>
      <c r="Q272" s="48">
        <f t="shared" si="43"/>
        <v>0</v>
      </c>
      <c r="R272" s="47"/>
      <c r="S272" s="47"/>
      <c r="T272" s="23">
        <v>0</v>
      </c>
      <c r="U272" s="47"/>
      <c r="V272" s="47"/>
      <c r="W272" s="23">
        <v>0</v>
      </c>
      <c r="X272" s="47"/>
      <c r="Y272" s="157"/>
    </row>
    <row r="273" spans="1:25" ht="12.75" customHeight="1">
      <c r="A273" s="67"/>
      <c r="B273" s="68"/>
      <c r="C273" s="68"/>
      <c r="D273" s="61"/>
      <c r="E273" s="69" t="s">
        <v>432</v>
      </c>
      <c r="F273" s="61" t="s">
        <v>433</v>
      </c>
      <c r="G273" s="23">
        <v>0</v>
      </c>
      <c r="H273" s="23">
        <v>0</v>
      </c>
      <c r="I273" s="23">
        <v>0</v>
      </c>
      <c r="J273" s="23"/>
      <c r="K273" s="23">
        <v>0</v>
      </c>
      <c r="L273" s="173"/>
      <c r="M273" s="219"/>
      <c r="N273" s="221">
        <v>0</v>
      </c>
      <c r="O273" s="219"/>
      <c r="P273" s="47"/>
      <c r="Q273" s="48">
        <f t="shared" si="43"/>
        <v>0</v>
      </c>
      <c r="R273" s="47"/>
      <c r="S273" s="47"/>
      <c r="T273" s="23">
        <v>0</v>
      </c>
      <c r="U273" s="47"/>
      <c r="V273" s="47"/>
      <c r="W273" s="23">
        <v>0</v>
      </c>
      <c r="X273" s="47"/>
      <c r="Y273" s="157"/>
    </row>
    <row r="274" spans="1:25" s="43" customFormat="1" ht="25.5" customHeight="1">
      <c r="A274" s="44" t="s">
        <v>250</v>
      </c>
      <c r="B274" s="25" t="s">
        <v>251</v>
      </c>
      <c r="C274" s="25" t="s">
        <v>188</v>
      </c>
      <c r="D274" s="45" t="s">
        <v>188</v>
      </c>
      <c r="E274" s="21" t="s">
        <v>252</v>
      </c>
      <c r="F274" s="20"/>
      <c r="G274" s="22">
        <f>H274+I274</f>
        <v>371356.20000000007</v>
      </c>
      <c r="H274" s="22">
        <f>H276</f>
        <v>371356.20000000007</v>
      </c>
      <c r="I274" s="22">
        <f>I276</f>
        <v>0</v>
      </c>
      <c r="J274" s="22">
        <f>K274</f>
        <v>465333</v>
      </c>
      <c r="K274" s="22">
        <f>K276</f>
        <v>465333</v>
      </c>
      <c r="L274" s="175"/>
      <c r="M274" s="220">
        <f>M278</f>
        <v>471672.4</v>
      </c>
      <c r="N274" s="22">
        <f>N276</f>
        <v>471672.4</v>
      </c>
      <c r="O274" s="220"/>
      <c r="P274" s="73"/>
      <c r="Q274" s="48">
        <f t="shared" si="43"/>
        <v>93976.79999999993</v>
      </c>
      <c r="R274" s="73"/>
      <c r="S274" s="73">
        <f>S278</f>
        <v>471672.4</v>
      </c>
      <c r="T274" s="22">
        <f>T276</f>
        <v>471672.4</v>
      </c>
      <c r="U274" s="73"/>
      <c r="V274" s="73">
        <f>V278</f>
        <v>471672.4</v>
      </c>
      <c r="W274" s="22">
        <f>W276</f>
        <v>471672.4</v>
      </c>
      <c r="X274" s="73"/>
      <c r="Y274" s="156"/>
    </row>
    <row r="275" spans="1:25" ht="12.75" customHeight="1">
      <c r="A275" s="67"/>
      <c r="B275" s="68"/>
      <c r="C275" s="68"/>
      <c r="D275" s="61"/>
      <c r="E275" s="69" t="s">
        <v>5</v>
      </c>
      <c r="F275" s="61"/>
      <c r="G275" s="23"/>
      <c r="H275" s="23"/>
      <c r="I275" s="23"/>
      <c r="J275" s="23"/>
      <c r="K275" s="23"/>
      <c r="L275" s="173"/>
      <c r="M275" s="219"/>
      <c r="N275" s="221"/>
      <c r="O275" s="219"/>
      <c r="P275" s="47"/>
      <c r="Q275" s="48">
        <f t="shared" si="43"/>
        <v>0</v>
      </c>
      <c r="R275" s="47"/>
      <c r="S275" s="47"/>
      <c r="T275" s="23"/>
      <c r="U275" s="47"/>
      <c r="V275" s="47"/>
      <c r="W275" s="23"/>
      <c r="X275" s="47"/>
      <c r="Y275" s="156"/>
    </row>
    <row r="276" spans="1:25" s="43" customFormat="1" ht="25.5" customHeight="1">
      <c r="A276" s="44" t="s">
        <v>253</v>
      </c>
      <c r="B276" s="25" t="s">
        <v>251</v>
      </c>
      <c r="C276" s="25" t="s">
        <v>191</v>
      </c>
      <c r="D276" s="45" t="s">
        <v>188</v>
      </c>
      <c r="E276" s="21" t="s">
        <v>254</v>
      </c>
      <c r="F276" s="20"/>
      <c r="G276" s="22">
        <f>G280+G284+G286+G288+G290+G292+G294+G296</f>
        <v>371356.20000000007</v>
      </c>
      <c r="H276" s="22">
        <f>H280+H284+H286+H288+H290+H292+H294+H296</f>
        <v>371356.20000000007</v>
      </c>
      <c r="I276" s="22">
        <v>0</v>
      </c>
      <c r="J276" s="22">
        <f>K276</f>
        <v>465333</v>
      </c>
      <c r="K276" s="78">
        <f>K278</f>
        <v>465333</v>
      </c>
      <c r="L276" s="175"/>
      <c r="M276" s="220">
        <f>N276</f>
        <v>471672.4</v>
      </c>
      <c r="N276" s="221">
        <f>N278</f>
        <v>471672.4</v>
      </c>
      <c r="O276" s="220"/>
      <c r="P276" s="73"/>
      <c r="Q276" s="48">
        <f t="shared" si="43"/>
        <v>93976.79999999993</v>
      </c>
      <c r="R276" s="73"/>
      <c r="S276" s="73">
        <f>T276</f>
        <v>471672.4</v>
      </c>
      <c r="T276" s="23">
        <f>T278</f>
        <v>471672.4</v>
      </c>
      <c r="U276" s="73"/>
      <c r="V276" s="73">
        <f>W276</f>
        <v>471672.4</v>
      </c>
      <c r="W276" s="23">
        <f>W278</f>
        <v>471672.4</v>
      </c>
      <c r="X276" s="73"/>
      <c r="Y276" s="156"/>
    </row>
    <row r="277" spans="1:25" ht="12.75" customHeight="1">
      <c r="A277" s="67"/>
      <c r="B277" s="68"/>
      <c r="C277" s="68"/>
      <c r="D277" s="61"/>
      <c r="E277" s="69" t="s">
        <v>193</v>
      </c>
      <c r="F277" s="61"/>
      <c r="G277" s="23"/>
      <c r="H277" s="23"/>
      <c r="I277" s="23"/>
      <c r="J277" s="23"/>
      <c r="K277" s="23"/>
      <c r="L277" s="173"/>
      <c r="M277" s="219"/>
      <c r="N277" s="221">
        <v>0</v>
      </c>
      <c r="O277" s="219"/>
      <c r="P277" s="47"/>
      <c r="Q277" s="48">
        <f t="shared" si="43"/>
        <v>0</v>
      </c>
      <c r="R277" s="47"/>
      <c r="S277" s="47"/>
      <c r="T277" s="23">
        <v>0</v>
      </c>
      <c r="U277" s="47"/>
      <c r="V277" s="47"/>
      <c r="W277" s="23">
        <v>0</v>
      </c>
      <c r="X277" s="47"/>
      <c r="Y277" s="157"/>
    </row>
    <row r="278" spans="1:25" ht="12.75" customHeight="1">
      <c r="A278" s="60" t="s">
        <v>255</v>
      </c>
      <c r="B278" s="30" t="s">
        <v>251</v>
      </c>
      <c r="C278" s="30" t="s">
        <v>191</v>
      </c>
      <c r="D278" s="61" t="s">
        <v>191</v>
      </c>
      <c r="E278" s="69" t="s">
        <v>254</v>
      </c>
      <c r="F278" s="61"/>
      <c r="G278" s="23">
        <f>H278+I278</f>
        <v>371356.20000000007</v>
      </c>
      <c r="H278" s="23">
        <f>H296</f>
        <v>371356.20000000007</v>
      </c>
      <c r="I278" s="173"/>
      <c r="J278" s="23">
        <f>K278+L278</f>
        <v>465333</v>
      </c>
      <c r="K278" s="23">
        <f>K296</f>
        <v>465333</v>
      </c>
      <c r="L278" s="173"/>
      <c r="M278" s="219">
        <f>M296</f>
        <v>471672.4</v>
      </c>
      <c r="N278" s="221">
        <f>N296</f>
        <v>471672.4</v>
      </c>
      <c r="O278" s="219"/>
      <c r="P278" s="47"/>
      <c r="Q278" s="48">
        <f>N278-K278</f>
        <v>6339.4000000000233</v>
      </c>
      <c r="R278" s="47"/>
      <c r="S278" s="47">
        <f>S296</f>
        <v>471672.4</v>
      </c>
      <c r="T278" s="23">
        <f>T296</f>
        <v>471672.4</v>
      </c>
      <c r="U278" s="47"/>
      <c r="V278" s="47">
        <f>V296</f>
        <v>471672.4</v>
      </c>
      <c r="W278" s="23">
        <f>W296</f>
        <v>471672.4</v>
      </c>
      <c r="X278" s="47"/>
      <c r="Y278" s="158"/>
    </row>
    <row r="279" spans="1:25" ht="12.75" customHeight="1">
      <c r="A279" s="67"/>
      <c r="B279" s="68"/>
      <c r="C279" s="68"/>
      <c r="D279" s="61"/>
      <c r="E279" s="69" t="s">
        <v>5</v>
      </c>
      <c r="F279" s="61"/>
      <c r="G279" s="23"/>
      <c r="H279" s="23"/>
      <c r="I279" s="23"/>
      <c r="J279" s="23"/>
      <c r="K279" s="23"/>
      <c r="L279" s="173"/>
      <c r="M279" s="219"/>
      <c r="N279" s="221">
        <v>0</v>
      </c>
      <c r="O279" s="219"/>
      <c r="P279" s="47"/>
      <c r="Q279" s="48">
        <f t="shared" si="43"/>
        <v>0</v>
      </c>
      <c r="R279" s="47"/>
      <c r="S279" s="47"/>
      <c r="T279" s="23">
        <v>0</v>
      </c>
      <c r="U279" s="47"/>
      <c r="V279" s="47"/>
      <c r="W279" s="23">
        <v>0</v>
      </c>
      <c r="X279" s="47"/>
      <c r="Y279" s="158"/>
    </row>
    <row r="280" spans="1:25" s="43" customFormat="1" ht="25.5" customHeight="1">
      <c r="A280" s="44"/>
      <c r="B280" s="25"/>
      <c r="C280" s="25"/>
      <c r="D280" s="45"/>
      <c r="E280" s="21" t="s">
        <v>546</v>
      </c>
      <c r="F280" s="20"/>
      <c r="G280" s="22"/>
      <c r="H280" s="22"/>
      <c r="I280" s="22"/>
      <c r="J280" s="23"/>
      <c r="K280" s="22"/>
      <c r="L280" s="173"/>
      <c r="M280" s="219"/>
      <c r="N280" s="221">
        <v>0</v>
      </c>
      <c r="O280" s="219"/>
      <c r="P280" s="47"/>
      <c r="Q280" s="48">
        <f t="shared" si="43"/>
        <v>0</v>
      </c>
      <c r="R280" s="47"/>
      <c r="S280" s="47"/>
      <c r="T280" s="23">
        <v>0</v>
      </c>
      <c r="U280" s="47"/>
      <c r="V280" s="47"/>
      <c r="W280" s="23">
        <v>0</v>
      </c>
      <c r="X280" s="47"/>
      <c r="Y280" s="157"/>
    </row>
    <row r="281" spans="1:25" ht="12.75" customHeight="1">
      <c r="A281" s="67"/>
      <c r="B281" s="68"/>
      <c r="C281" s="68"/>
      <c r="D281" s="61"/>
      <c r="E281" s="69" t="s">
        <v>426</v>
      </c>
      <c r="F281" s="61" t="s">
        <v>427</v>
      </c>
      <c r="G281" s="23">
        <v>0</v>
      </c>
      <c r="H281" s="23">
        <v>0</v>
      </c>
      <c r="I281" s="23">
        <v>0</v>
      </c>
      <c r="J281" s="23"/>
      <c r="K281" s="23">
        <v>0</v>
      </c>
      <c r="L281" s="173"/>
      <c r="M281" s="219"/>
      <c r="N281" s="221">
        <v>0</v>
      </c>
      <c r="O281" s="219"/>
      <c r="P281" s="47"/>
      <c r="Q281" s="48">
        <f t="shared" si="43"/>
        <v>0</v>
      </c>
      <c r="R281" s="47"/>
      <c r="S281" s="47"/>
      <c r="T281" s="23">
        <v>0</v>
      </c>
      <c r="U281" s="47"/>
      <c r="V281" s="47"/>
      <c r="W281" s="23">
        <v>0</v>
      </c>
      <c r="X281" s="47"/>
      <c r="Y281" s="157"/>
    </row>
    <row r="282" spans="1:25" ht="12.75" customHeight="1">
      <c r="A282" s="67"/>
      <c r="B282" s="68"/>
      <c r="C282" s="68"/>
      <c r="D282" s="61"/>
      <c r="E282" s="69" t="s">
        <v>437</v>
      </c>
      <c r="F282" s="61" t="s">
        <v>436</v>
      </c>
      <c r="G282" s="23">
        <v>0</v>
      </c>
      <c r="H282" s="23">
        <v>0</v>
      </c>
      <c r="I282" s="23">
        <v>0</v>
      </c>
      <c r="J282" s="23"/>
      <c r="K282" s="23">
        <v>0</v>
      </c>
      <c r="L282" s="173"/>
      <c r="M282" s="219"/>
      <c r="N282" s="221">
        <v>0</v>
      </c>
      <c r="O282" s="219"/>
      <c r="P282" s="47"/>
      <c r="Q282" s="48">
        <f t="shared" si="43"/>
        <v>0</v>
      </c>
      <c r="R282" s="47"/>
      <c r="S282" s="47"/>
      <c r="T282" s="23">
        <v>0</v>
      </c>
      <c r="U282" s="47"/>
      <c r="V282" s="47"/>
      <c r="W282" s="23">
        <v>0</v>
      </c>
      <c r="X282" s="47"/>
      <c r="Y282" s="157"/>
    </row>
    <row r="283" spans="1:25" ht="12.75" customHeight="1">
      <c r="A283" s="67"/>
      <c r="B283" s="68"/>
      <c r="C283" s="68"/>
      <c r="D283" s="61"/>
      <c r="E283" s="69" t="s">
        <v>441</v>
      </c>
      <c r="F283" s="61" t="s">
        <v>440</v>
      </c>
      <c r="G283" s="23">
        <v>0</v>
      </c>
      <c r="H283" s="23">
        <v>0</v>
      </c>
      <c r="I283" s="23">
        <v>0</v>
      </c>
      <c r="J283" s="23"/>
      <c r="K283" s="23">
        <v>0</v>
      </c>
      <c r="L283" s="173"/>
      <c r="M283" s="219"/>
      <c r="N283" s="221">
        <v>0</v>
      </c>
      <c r="O283" s="219"/>
      <c r="P283" s="47"/>
      <c r="Q283" s="48">
        <f t="shared" si="43"/>
        <v>0</v>
      </c>
      <c r="R283" s="47"/>
      <c r="S283" s="47"/>
      <c r="T283" s="23">
        <v>0</v>
      </c>
      <c r="U283" s="47"/>
      <c r="V283" s="47"/>
      <c r="W283" s="23">
        <v>0</v>
      </c>
      <c r="X283" s="47"/>
      <c r="Y283" s="158"/>
    </row>
    <row r="284" spans="1:25" s="43" customFormat="1" ht="40.5" customHeight="1">
      <c r="A284" s="44"/>
      <c r="B284" s="25"/>
      <c r="C284" s="25"/>
      <c r="D284" s="45"/>
      <c r="E284" s="21" t="s">
        <v>547</v>
      </c>
      <c r="F284" s="20"/>
      <c r="G284" s="22"/>
      <c r="H284" s="22"/>
      <c r="I284" s="22"/>
      <c r="J284" s="23"/>
      <c r="K284" s="22"/>
      <c r="L284" s="173"/>
      <c r="M284" s="219"/>
      <c r="N284" s="221">
        <v>0</v>
      </c>
      <c r="O284" s="219"/>
      <c r="P284" s="47"/>
      <c r="Q284" s="48">
        <f t="shared" si="43"/>
        <v>0</v>
      </c>
      <c r="R284" s="47"/>
      <c r="S284" s="47"/>
      <c r="T284" s="23">
        <v>0</v>
      </c>
      <c r="U284" s="47"/>
      <c r="V284" s="47"/>
      <c r="W284" s="23">
        <v>0</v>
      </c>
      <c r="X284" s="47"/>
      <c r="Y284" s="157"/>
    </row>
    <row r="285" spans="1:25" ht="12.75" customHeight="1">
      <c r="A285" s="67"/>
      <c r="B285" s="68"/>
      <c r="C285" s="68"/>
      <c r="D285" s="61"/>
      <c r="E285" s="69" t="s">
        <v>372</v>
      </c>
      <c r="F285" s="61" t="s">
        <v>371</v>
      </c>
      <c r="G285" s="23">
        <v>0</v>
      </c>
      <c r="H285" s="23">
        <v>0</v>
      </c>
      <c r="I285" s="23">
        <v>0</v>
      </c>
      <c r="J285" s="23"/>
      <c r="K285" s="23">
        <v>0</v>
      </c>
      <c r="L285" s="173"/>
      <c r="M285" s="219"/>
      <c r="N285" s="221">
        <v>0</v>
      </c>
      <c r="O285" s="219"/>
      <c r="P285" s="47"/>
      <c r="Q285" s="48">
        <f t="shared" si="43"/>
        <v>0</v>
      </c>
      <c r="R285" s="47"/>
      <c r="S285" s="47"/>
      <c r="T285" s="23">
        <v>0</v>
      </c>
      <c r="U285" s="47"/>
      <c r="V285" s="47"/>
      <c r="W285" s="23">
        <v>0</v>
      </c>
      <c r="X285" s="47"/>
      <c r="Y285" s="187"/>
    </row>
    <row r="286" spans="1:25" s="43" customFormat="1" ht="72.75" customHeight="1">
      <c r="A286" s="44"/>
      <c r="B286" s="25"/>
      <c r="C286" s="25"/>
      <c r="D286" s="45"/>
      <c r="E286" s="21" t="s">
        <v>548</v>
      </c>
      <c r="F286" s="20"/>
      <c r="G286" s="22"/>
      <c r="H286" s="22"/>
      <c r="I286" s="22"/>
      <c r="J286" s="23"/>
      <c r="K286" s="22"/>
      <c r="L286" s="173"/>
      <c r="M286" s="219"/>
      <c r="N286" s="221">
        <v>0</v>
      </c>
      <c r="O286" s="219"/>
      <c r="P286" s="47"/>
      <c r="Q286" s="48">
        <f t="shared" si="43"/>
        <v>0</v>
      </c>
      <c r="R286" s="47"/>
      <c r="S286" s="47"/>
      <c r="T286" s="23">
        <v>0</v>
      </c>
      <c r="U286" s="47"/>
      <c r="V286" s="47"/>
      <c r="W286" s="23">
        <v>0</v>
      </c>
      <c r="X286" s="47"/>
      <c r="Y286" s="188"/>
    </row>
    <row r="287" spans="1:25" ht="12.75" customHeight="1">
      <c r="A287" s="67"/>
      <c r="B287" s="68"/>
      <c r="C287" s="68"/>
      <c r="D287" s="61"/>
      <c r="E287" s="69" t="s">
        <v>432</v>
      </c>
      <c r="F287" s="61" t="s">
        <v>433</v>
      </c>
      <c r="G287" s="23">
        <v>0</v>
      </c>
      <c r="H287" s="23">
        <v>0</v>
      </c>
      <c r="I287" s="23">
        <v>0</v>
      </c>
      <c r="J287" s="23"/>
      <c r="K287" s="23">
        <v>0</v>
      </c>
      <c r="L287" s="173"/>
      <c r="M287" s="219"/>
      <c r="N287" s="221">
        <v>0</v>
      </c>
      <c r="O287" s="219"/>
      <c r="P287" s="47"/>
      <c r="Q287" s="48">
        <f t="shared" si="43"/>
        <v>0</v>
      </c>
      <c r="R287" s="47"/>
      <c r="S287" s="47"/>
      <c r="T287" s="23">
        <v>0</v>
      </c>
      <c r="U287" s="47"/>
      <c r="V287" s="47"/>
      <c r="W287" s="23">
        <v>0</v>
      </c>
      <c r="X287" s="47"/>
      <c r="Y287" s="186"/>
    </row>
    <row r="288" spans="1:25" s="43" customFormat="1" ht="60" customHeight="1">
      <c r="A288" s="44"/>
      <c r="B288" s="25"/>
      <c r="C288" s="25"/>
      <c r="D288" s="45"/>
      <c r="E288" s="21" t="s">
        <v>549</v>
      </c>
      <c r="F288" s="20"/>
      <c r="G288" s="22"/>
      <c r="H288" s="22"/>
      <c r="I288" s="22"/>
      <c r="J288" s="23"/>
      <c r="K288" s="22"/>
      <c r="L288" s="173"/>
      <c r="M288" s="219"/>
      <c r="N288" s="221">
        <v>0</v>
      </c>
      <c r="O288" s="219"/>
      <c r="P288" s="47"/>
      <c r="Q288" s="48">
        <f t="shared" si="43"/>
        <v>0</v>
      </c>
      <c r="R288" s="47"/>
      <c r="S288" s="47"/>
      <c r="T288" s="23">
        <v>0</v>
      </c>
      <c r="U288" s="47"/>
      <c r="V288" s="47"/>
      <c r="W288" s="23">
        <v>0</v>
      </c>
      <c r="X288" s="47"/>
      <c r="Y288" s="156"/>
    </row>
    <row r="289" spans="1:25" ht="12.75" customHeight="1">
      <c r="A289" s="67"/>
      <c r="B289" s="68"/>
      <c r="C289" s="68"/>
      <c r="D289" s="61"/>
      <c r="E289" s="69" t="s">
        <v>432</v>
      </c>
      <c r="F289" s="61" t="s">
        <v>433</v>
      </c>
      <c r="G289" s="23">
        <v>0</v>
      </c>
      <c r="H289" s="23">
        <v>0</v>
      </c>
      <c r="I289" s="23">
        <v>0</v>
      </c>
      <c r="J289" s="23"/>
      <c r="K289" s="23">
        <v>0</v>
      </c>
      <c r="L289" s="173"/>
      <c r="M289" s="219"/>
      <c r="N289" s="221">
        <v>0</v>
      </c>
      <c r="O289" s="219"/>
      <c r="P289" s="47"/>
      <c r="Q289" s="48">
        <f t="shared" si="43"/>
        <v>0</v>
      </c>
      <c r="R289" s="47"/>
      <c r="S289" s="47"/>
      <c r="T289" s="23">
        <v>0</v>
      </c>
      <c r="U289" s="47"/>
      <c r="V289" s="47"/>
      <c r="W289" s="23">
        <v>0</v>
      </c>
      <c r="X289" s="47"/>
      <c r="Y289" s="157"/>
    </row>
    <row r="290" spans="1:25" s="43" customFormat="1" ht="66" customHeight="1">
      <c r="A290" s="44"/>
      <c r="B290" s="25"/>
      <c r="C290" s="25"/>
      <c r="D290" s="45"/>
      <c r="E290" s="21" t="s">
        <v>550</v>
      </c>
      <c r="F290" s="20"/>
      <c r="G290" s="22"/>
      <c r="H290" s="22"/>
      <c r="I290" s="22"/>
      <c r="J290" s="23"/>
      <c r="K290" s="22"/>
      <c r="L290" s="173"/>
      <c r="M290" s="219"/>
      <c r="N290" s="221">
        <v>0</v>
      </c>
      <c r="O290" s="219"/>
      <c r="P290" s="47"/>
      <c r="Q290" s="48">
        <f t="shared" si="43"/>
        <v>0</v>
      </c>
      <c r="R290" s="47"/>
      <c r="S290" s="47"/>
      <c r="T290" s="23">
        <v>0</v>
      </c>
      <c r="U290" s="47"/>
      <c r="V290" s="47"/>
      <c r="W290" s="23">
        <v>0</v>
      </c>
      <c r="X290" s="47"/>
      <c r="Y290" s="157"/>
    </row>
    <row r="291" spans="1:25" ht="12.75" customHeight="1">
      <c r="A291" s="67"/>
      <c r="B291" s="68"/>
      <c r="C291" s="68"/>
      <c r="D291" s="61"/>
      <c r="E291" s="69" t="s">
        <v>432</v>
      </c>
      <c r="F291" s="61" t="s">
        <v>433</v>
      </c>
      <c r="G291" s="23">
        <v>0</v>
      </c>
      <c r="H291" s="23">
        <v>0</v>
      </c>
      <c r="I291" s="23">
        <v>0</v>
      </c>
      <c r="J291" s="23"/>
      <c r="K291" s="23">
        <v>0</v>
      </c>
      <c r="L291" s="173"/>
      <c r="M291" s="219"/>
      <c r="N291" s="221">
        <v>0</v>
      </c>
      <c r="O291" s="219"/>
      <c r="P291" s="47"/>
      <c r="Q291" s="48">
        <f t="shared" si="43"/>
        <v>0</v>
      </c>
      <c r="R291" s="47"/>
      <c r="S291" s="47"/>
      <c r="T291" s="23">
        <v>0</v>
      </c>
      <c r="U291" s="47"/>
      <c r="V291" s="47"/>
      <c r="W291" s="23">
        <v>0</v>
      </c>
      <c r="X291" s="47"/>
      <c r="Y291" s="157"/>
    </row>
    <row r="292" spans="1:25" s="43" customFormat="1" ht="59.25" customHeight="1">
      <c r="A292" s="44"/>
      <c r="B292" s="25"/>
      <c r="C292" s="25"/>
      <c r="D292" s="45"/>
      <c r="E292" s="21" t="s">
        <v>551</v>
      </c>
      <c r="F292" s="20"/>
      <c r="G292" s="22"/>
      <c r="H292" s="22"/>
      <c r="I292" s="22"/>
      <c r="J292" s="23"/>
      <c r="K292" s="22"/>
      <c r="L292" s="173"/>
      <c r="M292" s="219"/>
      <c r="N292" s="221">
        <v>0</v>
      </c>
      <c r="O292" s="219"/>
      <c r="P292" s="47"/>
      <c r="Q292" s="48">
        <f t="shared" si="43"/>
        <v>0</v>
      </c>
      <c r="R292" s="47"/>
      <c r="S292" s="47"/>
      <c r="T292" s="23">
        <v>0</v>
      </c>
      <c r="U292" s="47"/>
      <c r="V292" s="47"/>
      <c r="W292" s="23">
        <v>0</v>
      </c>
      <c r="X292" s="47"/>
      <c r="Y292" s="157"/>
    </row>
    <row r="293" spans="1:25" ht="12.75" customHeight="1">
      <c r="A293" s="67"/>
      <c r="B293" s="68"/>
      <c r="C293" s="68"/>
      <c r="D293" s="61"/>
      <c r="E293" s="69" t="s">
        <v>432</v>
      </c>
      <c r="F293" s="61" t="s">
        <v>433</v>
      </c>
      <c r="G293" s="23">
        <v>0</v>
      </c>
      <c r="H293" s="23">
        <v>0</v>
      </c>
      <c r="I293" s="23">
        <v>0</v>
      </c>
      <c r="J293" s="23"/>
      <c r="K293" s="23">
        <v>0</v>
      </c>
      <c r="L293" s="173"/>
      <c r="M293" s="219"/>
      <c r="N293" s="221">
        <v>0</v>
      </c>
      <c r="O293" s="219"/>
      <c r="P293" s="47"/>
      <c r="Q293" s="48">
        <f t="shared" si="43"/>
        <v>0</v>
      </c>
      <c r="R293" s="47"/>
      <c r="S293" s="47"/>
      <c r="T293" s="23">
        <v>0</v>
      </c>
      <c r="U293" s="47"/>
      <c r="V293" s="47"/>
      <c r="W293" s="23">
        <v>0</v>
      </c>
      <c r="X293" s="47"/>
      <c r="Y293" s="157"/>
    </row>
    <row r="294" spans="1:25" s="43" customFormat="1" ht="56.25" customHeight="1">
      <c r="A294" s="44"/>
      <c r="B294" s="25"/>
      <c r="C294" s="25"/>
      <c r="D294" s="45"/>
      <c r="E294" s="21" t="s">
        <v>552</v>
      </c>
      <c r="F294" s="20"/>
      <c r="G294" s="22"/>
      <c r="H294" s="22"/>
      <c r="I294" s="22"/>
      <c r="J294" s="23"/>
      <c r="K294" s="22"/>
      <c r="L294" s="173"/>
      <c r="M294" s="219"/>
      <c r="N294" s="221">
        <v>0</v>
      </c>
      <c r="O294" s="219"/>
      <c r="P294" s="47"/>
      <c r="Q294" s="48">
        <f t="shared" si="43"/>
        <v>0</v>
      </c>
      <c r="R294" s="47"/>
      <c r="S294" s="47"/>
      <c r="T294" s="23">
        <v>0</v>
      </c>
      <c r="U294" s="47"/>
      <c r="V294" s="47"/>
      <c r="W294" s="23">
        <v>0</v>
      </c>
      <c r="X294" s="47"/>
      <c r="Y294" s="157"/>
    </row>
    <row r="295" spans="1:25" ht="12.75" customHeight="1">
      <c r="A295" s="67"/>
      <c r="B295" s="68"/>
      <c r="C295" s="68"/>
      <c r="D295" s="61"/>
      <c r="E295" s="69" t="s">
        <v>432</v>
      </c>
      <c r="F295" s="61" t="s">
        <v>433</v>
      </c>
      <c r="G295" s="23">
        <v>0</v>
      </c>
      <c r="H295" s="23">
        <v>0</v>
      </c>
      <c r="I295" s="23">
        <v>0</v>
      </c>
      <c r="J295" s="23"/>
      <c r="K295" s="23">
        <v>0</v>
      </c>
      <c r="L295" s="173"/>
      <c r="M295" s="219"/>
      <c r="N295" s="221">
        <v>0</v>
      </c>
      <c r="O295" s="219"/>
      <c r="P295" s="47"/>
      <c r="Q295" s="48">
        <f t="shared" si="43"/>
        <v>0</v>
      </c>
      <c r="R295" s="47"/>
      <c r="S295" s="47"/>
      <c r="T295" s="23">
        <v>0</v>
      </c>
      <c r="U295" s="47"/>
      <c r="V295" s="47"/>
      <c r="W295" s="23">
        <v>0</v>
      </c>
      <c r="X295" s="47"/>
      <c r="Y295" s="157"/>
    </row>
    <row r="296" spans="1:25" s="43" customFormat="1" ht="44.25" customHeight="1">
      <c r="A296" s="44"/>
      <c r="B296" s="25"/>
      <c r="C296" s="25"/>
      <c r="D296" s="45"/>
      <c r="E296" s="21" t="s">
        <v>639</v>
      </c>
      <c r="F296" s="20"/>
      <c r="G296" s="22">
        <f>H296</f>
        <v>371356.20000000007</v>
      </c>
      <c r="H296" s="22">
        <f>H297+H298+H299+H300+H301+H302+H303+H304+H305+H306+H307+H308+H309+H310</f>
        <v>371356.20000000007</v>
      </c>
      <c r="I296" s="22">
        <f>L2821</f>
        <v>0</v>
      </c>
      <c r="J296" s="22">
        <f>K296</f>
        <v>465333</v>
      </c>
      <c r="K296" s="22">
        <f>K297+K298+K299+K300+K301+K302+K303+K304+K305+K306+K307+K309+K310</f>
        <v>465333</v>
      </c>
      <c r="L296" s="173"/>
      <c r="M296" s="221">
        <f>M297+M298+M299+M300+M301+M302+M303+M304+M305+M306+M307+M309+M310++M311</f>
        <v>471672.4</v>
      </c>
      <c r="N296" s="221">
        <f>N297+N298+N299+N300+N301+N302+N303+N304+N305+N306+N307+N309+N310++N311</f>
        <v>471672.4</v>
      </c>
      <c r="O296" s="219"/>
      <c r="P296" s="47"/>
      <c r="Q296" s="47">
        <f>Q297+Q298+Q299+Q300+Q301+Q302+Q303+Q304+Q305+Q306+Q307+Q309+Q310+Q311</f>
        <v>6339.4000000000233</v>
      </c>
      <c r="R296" s="47"/>
      <c r="S296" s="23">
        <f>S297+S298+S299+S300+S301+S302+S303+S304+S305+S306+S307+S309+S310++S311</f>
        <v>471672.4</v>
      </c>
      <c r="T296" s="23">
        <f>T297+T298+T299+T300+T301+T302+T303+T304+T305+T306+T307+T309+T310++T311</f>
        <v>471672.4</v>
      </c>
      <c r="U296" s="47"/>
      <c r="V296" s="23">
        <f>V297+V298+V299+V300+V301+V302+V303+V304+V305+V306+V307+V309+V310++V311</f>
        <v>471672.4</v>
      </c>
      <c r="W296" s="23">
        <f>W297+W298+W299+W300+W301+W302+W303+W304+W305+W306+W307+W309+W310++W311</f>
        <v>471672.4</v>
      </c>
      <c r="X296" s="47"/>
      <c r="Y296" s="157"/>
    </row>
    <row r="297" spans="1:25" ht="12.75" customHeight="1">
      <c r="A297" s="67"/>
      <c r="B297" s="68"/>
      <c r="C297" s="68"/>
      <c r="D297" s="61"/>
      <c r="E297" s="69" t="s">
        <v>366</v>
      </c>
      <c r="F297" s="30" t="s">
        <v>365</v>
      </c>
      <c r="G297" s="23">
        <f>H297</f>
        <v>267263.7</v>
      </c>
      <c r="H297" s="23">
        <v>267263.7</v>
      </c>
      <c r="I297" s="22"/>
      <c r="J297" s="22">
        <f t="shared" ref="J297:J311" si="44">K297</f>
        <v>346288.6</v>
      </c>
      <c r="K297" s="23">
        <v>346288.6</v>
      </c>
      <c r="L297" s="173"/>
      <c r="M297" s="219">
        <f>N297</f>
        <v>350000</v>
      </c>
      <c r="N297" s="221">
        <v>350000</v>
      </c>
      <c r="O297" s="219"/>
      <c r="P297" s="47"/>
      <c r="Q297" s="48">
        <f t="shared" ref="Q297:Q311" si="45">N297-K297</f>
        <v>3711.4000000000233</v>
      </c>
      <c r="R297" s="47"/>
      <c r="S297" s="47">
        <f>T297</f>
        <v>350000</v>
      </c>
      <c r="T297" s="23">
        <v>350000</v>
      </c>
      <c r="U297" s="47"/>
      <c r="V297" s="47">
        <f>W297</f>
        <v>350000</v>
      </c>
      <c r="W297" s="23">
        <v>350000</v>
      </c>
      <c r="X297" s="47"/>
      <c r="Y297" s="157"/>
    </row>
    <row r="298" spans="1:25" ht="12.75" customHeight="1">
      <c r="A298" s="67"/>
      <c r="B298" s="68"/>
      <c r="C298" s="68"/>
      <c r="D298" s="61"/>
      <c r="E298" s="69" t="s">
        <v>368</v>
      </c>
      <c r="F298" s="30" t="s">
        <v>367</v>
      </c>
      <c r="G298" s="23">
        <f>H298</f>
        <v>17780</v>
      </c>
      <c r="H298" s="23">
        <v>17780</v>
      </c>
      <c r="I298" s="22"/>
      <c r="J298" s="22">
        <f t="shared" si="44"/>
        <v>25000</v>
      </c>
      <c r="K298" s="23">
        <v>25000</v>
      </c>
      <c r="L298" s="173"/>
      <c r="M298" s="219">
        <f t="shared" ref="M298:M310" si="46">N298</f>
        <v>28000</v>
      </c>
      <c r="N298" s="221">
        <v>28000</v>
      </c>
      <c r="O298" s="219"/>
      <c r="P298" s="47"/>
      <c r="Q298" s="48">
        <f t="shared" si="45"/>
        <v>3000</v>
      </c>
      <c r="R298" s="47"/>
      <c r="S298" s="47">
        <f t="shared" ref="S298:S307" si="47">T298</f>
        <v>28000</v>
      </c>
      <c r="T298" s="23">
        <v>28000</v>
      </c>
      <c r="U298" s="47"/>
      <c r="V298" s="47">
        <f t="shared" ref="V298:V307" si="48">W298</f>
        <v>28000</v>
      </c>
      <c r="W298" s="23">
        <v>28000</v>
      </c>
      <c r="X298" s="47"/>
      <c r="Y298" s="157"/>
    </row>
    <row r="299" spans="1:25" ht="12.75" customHeight="1">
      <c r="A299" s="67"/>
      <c r="B299" s="68"/>
      <c r="C299" s="68"/>
      <c r="D299" s="61"/>
      <c r="E299" s="69" t="s">
        <v>376</v>
      </c>
      <c r="F299" s="30" t="s">
        <v>375</v>
      </c>
      <c r="G299" s="23">
        <f t="shared" ref="G299:G310" si="49">H299</f>
        <v>206</v>
      </c>
      <c r="H299" s="23">
        <v>206</v>
      </c>
      <c r="I299" s="22"/>
      <c r="J299" s="22">
        <f t="shared" si="44"/>
        <v>550</v>
      </c>
      <c r="K299" s="23">
        <v>550</v>
      </c>
      <c r="L299" s="173"/>
      <c r="M299" s="219">
        <f t="shared" si="46"/>
        <v>550</v>
      </c>
      <c r="N299" s="221">
        <v>550</v>
      </c>
      <c r="O299" s="219"/>
      <c r="P299" s="47"/>
      <c r="Q299" s="48">
        <f t="shared" si="45"/>
        <v>0</v>
      </c>
      <c r="R299" s="47"/>
      <c r="S299" s="47">
        <f t="shared" si="47"/>
        <v>550</v>
      </c>
      <c r="T299" s="23">
        <v>550</v>
      </c>
      <c r="U299" s="47"/>
      <c r="V299" s="47">
        <f t="shared" si="48"/>
        <v>550</v>
      </c>
      <c r="W299" s="23">
        <v>550</v>
      </c>
      <c r="X299" s="47"/>
      <c r="Y299" s="157"/>
    </row>
    <row r="300" spans="1:25" ht="12.75" customHeight="1">
      <c r="A300" s="67"/>
      <c r="B300" s="68"/>
      <c r="C300" s="68"/>
      <c r="D300" s="61"/>
      <c r="E300" s="69"/>
      <c r="F300" s="30">
        <v>4216</v>
      </c>
      <c r="G300" s="23">
        <f t="shared" si="49"/>
        <v>6600</v>
      </c>
      <c r="H300" s="23">
        <v>6600</v>
      </c>
      <c r="I300" s="22"/>
      <c r="J300" s="22">
        <f t="shared" si="44"/>
        <v>7150</v>
      </c>
      <c r="K300" s="23">
        <v>7150</v>
      </c>
      <c r="L300" s="173"/>
      <c r="M300" s="219">
        <f t="shared" si="46"/>
        <v>7150</v>
      </c>
      <c r="N300" s="221">
        <v>7150</v>
      </c>
      <c r="O300" s="219"/>
      <c r="P300" s="47"/>
      <c r="Q300" s="48">
        <f t="shared" si="45"/>
        <v>0</v>
      </c>
      <c r="R300" s="47"/>
      <c r="S300" s="47">
        <f t="shared" si="47"/>
        <v>7150</v>
      </c>
      <c r="T300" s="23">
        <v>7150</v>
      </c>
      <c r="U300" s="47"/>
      <c r="V300" s="47">
        <f t="shared" si="48"/>
        <v>7150</v>
      </c>
      <c r="W300" s="23">
        <v>7150</v>
      </c>
      <c r="X300" s="47"/>
      <c r="Y300" s="156"/>
    </row>
    <row r="301" spans="1:25" ht="12.75" customHeight="1">
      <c r="A301" s="67"/>
      <c r="B301" s="68"/>
      <c r="C301" s="68"/>
      <c r="D301" s="61"/>
      <c r="E301" s="69"/>
      <c r="F301" s="30">
        <v>4221</v>
      </c>
      <c r="G301" s="23">
        <f t="shared" si="49"/>
        <v>66</v>
      </c>
      <c r="H301" s="23">
        <v>66</v>
      </c>
      <c r="I301" s="22"/>
      <c r="J301" s="22">
        <f t="shared" si="44"/>
        <v>55</v>
      </c>
      <c r="K301" s="23">
        <v>55</v>
      </c>
      <c r="L301" s="173"/>
      <c r="M301" s="219">
        <f t="shared" si="46"/>
        <v>100</v>
      </c>
      <c r="N301" s="221">
        <v>100</v>
      </c>
      <c r="O301" s="219"/>
      <c r="P301" s="47"/>
      <c r="Q301" s="48">
        <f t="shared" si="45"/>
        <v>45</v>
      </c>
      <c r="R301" s="47"/>
      <c r="S301" s="47">
        <f t="shared" si="47"/>
        <v>100</v>
      </c>
      <c r="T301" s="23">
        <v>100</v>
      </c>
      <c r="U301" s="47"/>
      <c r="V301" s="47">
        <f t="shared" si="48"/>
        <v>100</v>
      </c>
      <c r="W301" s="23">
        <v>100</v>
      </c>
      <c r="X301" s="47"/>
      <c r="Y301" s="156"/>
    </row>
    <row r="302" spans="1:25" ht="12.75" customHeight="1">
      <c r="A302" s="67"/>
      <c r="B302" s="68"/>
      <c r="C302" s="68"/>
      <c r="D302" s="61"/>
      <c r="E302" s="69"/>
      <c r="F302" s="30">
        <v>4222</v>
      </c>
      <c r="G302" s="23">
        <f t="shared" si="49"/>
        <v>0</v>
      </c>
      <c r="H302" s="23">
        <v>0</v>
      </c>
      <c r="I302" s="22"/>
      <c r="J302" s="22">
        <f t="shared" si="44"/>
        <v>0</v>
      </c>
      <c r="K302" s="23">
        <v>0</v>
      </c>
      <c r="L302" s="173"/>
      <c r="M302" s="219">
        <f t="shared" si="46"/>
        <v>0</v>
      </c>
      <c r="N302" s="221">
        <v>0</v>
      </c>
      <c r="O302" s="219"/>
      <c r="P302" s="47"/>
      <c r="Q302" s="48">
        <f t="shared" si="45"/>
        <v>0</v>
      </c>
      <c r="R302" s="47"/>
      <c r="S302" s="47">
        <f t="shared" si="47"/>
        <v>0</v>
      </c>
      <c r="T302" s="23">
        <v>0</v>
      </c>
      <c r="U302" s="47"/>
      <c r="V302" s="47">
        <f t="shared" si="48"/>
        <v>0</v>
      </c>
      <c r="W302" s="23">
        <v>0</v>
      </c>
      <c r="X302" s="47"/>
      <c r="Y302" s="156"/>
    </row>
    <row r="303" spans="1:25" ht="12.75" customHeight="1">
      <c r="A303" s="67"/>
      <c r="B303" s="68"/>
      <c r="C303" s="68"/>
      <c r="D303" s="61"/>
      <c r="E303" s="69" t="s">
        <v>395</v>
      </c>
      <c r="F303" s="30" t="s">
        <v>396</v>
      </c>
      <c r="G303" s="23">
        <f t="shared" si="49"/>
        <v>25440</v>
      </c>
      <c r="H303" s="23">
        <v>25440</v>
      </c>
      <c r="I303" s="22"/>
      <c r="J303" s="22">
        <f t="shared" si="44"/>
        <v>27500</v>
      </c>
      <c r="K303" s="23">
        <v>27500</v>
      </c>
      <c r="L303" s="173"/>
      <c r="M303" s="219">
        <f t="shared" si="46"/>
        <v>27500</v>
      </c>
      <c r="N303" s="221">
        <v>27500</v>
      </c>
      <c r="O303" s="219"/>
      <c r="P303" s="47"/>
      <c r="Q303" s="48">
        <f t="shared" si="45"/>
        <v>0</v>
      </c>
      <c r="R303" s="47"/>
      <c r="S303" s="47">
        <f t="shared" si="47"/>
        <v>27500</v>
      </c>
      <c r="T303" s="23">
        <v>27500</v>
      </c>
      <c r="U303" s="47"/>
      <c r="V303" s="47">
        <f t="shared" si="48"/>
        <v>27500</v>
      </c>
      <c r="W303" s="23">
        <v>27500</v>
      </c>
      <c r="X303" s="47"/>
      <c r="Y303" s="157"/>
    </row>
    <row r="304" spans="1:25" ht="12.75" customHeight="1">
      <c r="A304" s="67"/>
      <c r="B304" s="68"/>
      <c r="C304" s="68"/>
      <c r="D304" s="61"/>
      <c r="E304" s="69" t="s">
        <v>402</v>
      </c>
      <c r="F304" s="30" t="s">
        <v>401</v>
      </c>
      <c r="G304" s="23">
        <f t="shared" si="49"/>
        <v>3276</v>
      </c>
      <c r="H304" s="23">
        <v>3276</v>
      </c>
      <c r="I304" s="22"/>
      <c r="J304" s="22">
        <f t="shared" si="44"/>
        <v>3300</v>
      </c>
      <c r="K304" s="23">
        <v>3300</v>
      </c>
      <c r="L304" s="173"/>
      <c r="M304" s="219">
        <f t="shared" si="46"/>
        <v>3300</v>
      </c>
      <c r="N304" s="221">
        <v>3300</v>
      </c>
      <c r="O304" s="219"/>
      <c r="P304" s="47"/>
      <c r="Q304" s="48">
        <f t="shared" si="45"/>
        <v>0</v>
      </c>
      <c r="R304" s="47"/>
      <c r="S304" s="47">
        <f t="shared" si="47"/>
        <v>3300</v>
      </c>
      <c r="T304" s="23">
        <v>3300</v>
      </c>
      <c r="U304" s="47"/>
      <c r="V304" s="47">
        <f t="shared" si="48"/>
        <v>3300</v>
      </c>
      <c r="W304" s="23">
        <v>3300</v>
      </c>
      <c r="X304" s="47"/>
      <c r="Y304" s="156"/>
    </row>
    <row r="305" spans="1:25" ht="12.75" customHeight="1">
      <c r="A305" s="67"/>
      <c r="B305" s="68"/>
      <c r="C305" s="68"/>
      <c r="D305" s="61"/>
      <c r="E305" s="69" t="s">
        <v>404</v>
      </c>
      <c r="F305" s="30" t="s">
        <v>403</v>
      </c>
      <c r="G305" s="23">
        <f t="shared" si="49"/>
        <v>90.4</v>
      </c>
      <c r="H305" s="23">
        <v>90.4</v>
      </c>
      <c r="I305" s="22"/>
      <c r="J305" s="22">
        <f t="shared" si="44"/>
        <v>330</v>
      </c>
      <c r="K305" s="23">
        <v>330</v>
      </c>
      <c r="L305" s="173"/>
      <c r="M305" s="219">
        <f t="shared" si="46"/>
        <v>330</v>
      </c>
      <c r="N305" s="221">
        <v>330</v>
      </c>
      <c r="O305" s="219"/>
      <c r="P305" s="47"/>
      <c r="Q305" s="48">
        <f t="shared" si="45"/>
        <v>0</v>
      </c>
      <c r="R305" s="47"/>
      <c r="S305" s="47">
        <f t="shared" si="47"/>
        <v>330</v>
      </c>
      <c r="T305" s="23">
        <v>330</v>
      </c>
      <c r="U305" s="47"/>
      <c r="V305" s="47">
        <f t="shared" si="48"/>
        <v>330</v>
      </c>
      <c r="W305" s="23">
        <v>330</v>
      </c>
      <c r="X305" s="47"/>
      <c r="Y305" s="157"/>
    </row>
    <row r="306" spans="1:25" ht="12.75" customHeight="1">
      <c r="A306" s="67"/>
      <c r="B306" s="68"/>
      <c r="C306" s="68"/>
      <c r="D306" s="61"/>
      <c r="E306" s="69"/>
      <c r="F306" s="30">
        <v>4262</v>
      </c>
      <c r="G306" s="23">
        <f t="shared" si="49"/>
        <v>1084</v>
      </c>
      <c r="H306" s="23">
        <v>1084</v>
      </c>
      <c r="I306" s="22"/>
      <c r="J306" s="22">
        <f t="shared" si="44"/>
        <v>2420</v>
      </c>
      <c r="K306" s="23">
        <v>2420</v>
      </c>
      <c r="L306" s="173"/>
      <c r="M306" s="219">
        <f t="shared" si="46"/>
        <v>2420</v>
      </c>
      <c r="N306" s="221">
        <v>2420</v>
      </c>
      <c r="O306" s="219"/>
      <c r="P306" s="47"/>
      <c r="Q306" s="48">
        <f t="shared" si="45"/>
        <v>0</v>
      </c>
      <c r="R306" s="47"/>
      <c r="S306" s="47">
        <f t="shared" si="47"/>
        <v>2420</v>
      </c>
      <c r="T306" s="23">
        <v>2420</v>
      </c>
      <c r="U306" s="47"/>
      <c r="V306" s="47">
        <f t="shared" si="48"/>
        <v>2420</v>
      </c>
      <c r="W306" s="23">
        <v>2420</v>
      </c>
      <c r="X306" s="47"/>
      <c r="Y306" s="156"/>
    </row>
    <row r="307" spans="1:25" ht="12.75" customHeight="1">
      <c r="A307" s="67"/>
      <c r="B307" s="68"/>
      <c r="C307" s="68"/>
      <c r="D307" s="61"/>
      <c r="E307" s="69" t="s">
        <v>406</v>
      </c>
      <c r="F307" s="30" t="s">
        <v>405</v>
      </c>
      <c r="G307" s="23">
        <f t="shared" si="49"/>
        <v>36383.4</v>
      </c>
      <c r="H307" s="23">
        <v>36383.4</v>
      </c>
      <c r="I307" s="22"/>
      <c r="J307" s="22">
        <f t="shared" si="44"/>
        <v>40722.400000000001</v>
      </c>
      <c r="K307" s="23">
        <v>40722.400000000001</v>
      </c>
      <c r="L307" s="173"/>
      <c r="M307" s="219">
        <f t="shared" si="46"/>
        <v>40722.400000000001</v>
      </c>
      <c r="N307" s="221">
        <v>40722.400000000001</v>
      </c>
      <c r="O307" s="219"/>
      <c r="P307" s="47"/>
      <c r="Q307" s="48">
        <f t="shared" si="45"/>
        <v>0</v>
      </c>
      <c r="R307" s="47"/>
      <c r="S307" s="47">
        <f t="shared" si="47"/>
        <v>40722.400000000001</v>
      </c>
      <c r="T307" s="23">
        <v>40722.400000000001</v>
      </c>
      <c r="U307" s="47"/>
      <c r="V307" s="47">
        <f t="shared" si="48"/>
        <v>40722.400000000001</v>
      </c>
      <c r="W307" s="23">
        <v>40722.400000000001</v>
      </c>
      <c r="X307" s="47"/>
      <c r="Y307" s="157"/>
    </row>
    <row r="308" spans="1:25" ht="12.75" customHeight="1">
      <c r="A308" s="67"/>
      <c r="B308" s="68"/>
      <c r="C308" s="68"/>
      <c r="D308" s="61"/>
      <c r="E308" s="69"/>
      <c r="F308" s="30">
        <v>4266</v>
      </c>
      <c r="G308" s="23">
        <f t="shared" si="49"/>
        <v>32</v>
      </c>
      <c r="H308" s="23">
        <v>32</v>
      </c>
      <c r="I308" s="22"/>
      <c r="J308" s="22"/>
      <c r="K308" s="23"/>
      <c r="L308" s="173"/>
      <c r="M308" s="219"/>
      <c r="N308" s="221"/>
      <c r="O308" s="219"/>
      <c r="P308" s="47"/>
      <c r="Q308" s="48"/>
      <c r="R308" s="47"/>
      <c r="S308" s="47"/>
      <c r="T308" s="23"/>
      <c r="U308" s="47"/>
      <c r="V308" s="47"/>
      <c r="W308" s="23"/>
      <c r="X308" s="47"/>
      <c r="Y308" s="157"/>
    </row>
    <row r="309" spans="1:25" ht="12.75" customHeight="1">
      <c r="A309" s="67"/>
      <c r="B309" s="68"/>
      <c r="C309" s="68"/>
      <c r="D309" s="61"/>
      <c r="E309" s="69" t="s">
        <v>409</v>
      </c>
      <c r="F309" s="30" t="s">
        <v>410</v>
      </c>
      <c r="G309" s="23">
        <f t="shared" si="49"/>
        <v>12582.5</v>
      </c>
      <c r="H309" s="23">
        <v>12582.5</v>
      </c>
      <c r="I309" s="22"/>
      <c r="J309" s="22">
        <f t="shared" si="44"/>
        <v>10560</v>
      </c>
      <c r="K309" s="23">
        <v>10560</v>
      </c>
      <c r="L309" s="173"/>
      <c r="M309" s="219">
        <f t="shared" si="46"/>
        <v>11000</v>
      </c>
      <c r="N309" s="221">
        <v>11000</v>
      </c>
      <c r="O309" s="219"/>
      <c r="P309" s="47"/>
      <c r="Q309" s="48">
        <f t="shared" si="45"/>
        <v>440</v>
      </c>
      <c r="R309" s="47"/>
      <c r="S309" s="47">
        <f t="shared" ref="S309:S310" si="50">T309</f>
        <v>11000</v>
      </c>
      <c r="T309" s="23">
        <v>11000</v>
      </c>
      <c r="U309" s="47"/>
      <c r="V309" s="47">
        <f t="shared" ref="V309:V310" si="51">W309</f>
        <v>11000</v>
      </c>
      <c r="W309" s="23">
        <v>11000</v>
      </c>
      <c r="X309" s="47"/>
      <c r="Y309" s="156"/>
    </row>
    <row r="310" spans="1:25" ht="12.75" customHeight="1">
      <c r="A310" s="67"/>
      <c r="B310" s="68"/>
      <c r="C310" s="68"/>
      <c r="D310" s="61"/>
      <c r="E310" s="69" t="s">
        <v>430</v>
      </c>
      <c r="F310" s="30" t="s">
        <v>431</v>
      </c>
      <c r="G310" s="23">
        <f t="shared" si="49"/>
        <v>552.20000000000005</v>
      </c>
      <c r="H310" s="23">
        <v>552.20000000000005</v>
      </c>
      <c r="I310" s="22"/>
      <c r="J310" s="22">
        <f t="shared" si="44"/>
        <v>1457</v>
      </c>
      <c r="K310" s="23">
        <v>1457</v>
      </c>
      <c r="L310" s="173"/>
      <c r="M310" s="219">
        <f t="shared" si="46"/>
        <v>600</v>
      </c>
      <c r="N310" s="221">
        <v>600</v>
      </c>
      <c r="O310" s="219"/>
      <c r="P310" s="47"/>
      <c r="Q310" s="48">
        <f t="shared" si="45"/>
        <v>-857</v>
      </c>
      <c r="R310" s="47"/>
      <c r="S310" s="47">
        <f t="shared" si="50"/>
        <v>600</v>
      </c>
      <c r="T310" s="23">
        <v>600</v>
      </c>
      <c r="U310" s="47"/>
      <c r="V310" s="47">
        <f t="shared" si="51"/>
        <v>600</v>
      </c>
      <c r="W310" s="23">
        <v>600</v>
      </c>
      <c r="X310" s="47"/>
      <c r="Y310" s="156"/>
    </row>
    <row r="311" spans="1:25" ht="12.75" customHeight="1">
      <c r="A311" s="67"/>
      <c r="B311" s="68"/>
      <c r="C311" s="68"/>
      <c r="D311" s="61"/>
      <c r="E311" s="69"/>
      <c r="F311" s="30">
        <v>5122</v>
      </c>
      <c r="G311" s="23"/>
      <c r="H311" s="23"/>
      <c r="I311" s="22"/>
      <c r="J311" s="22">
        <f t="shared" si="44"/>
        <v>0</v>
      </c>
      <c r="K311" s="23"/>
      <c r="L311" s="173"/>
      <c r="M311" s="219"/>
      <c r="N311" s="221">
        <v>0</v>
      </c>
      <c r="O311" s="219"/>
      <c r="P311" s="47"/>
      <c r="Q311" s="48">
        <f t="shared" si="45"/>
        <v>0</v>
      </c>
      <c r="R311" s="47"/>
      <c r="S311" s="47"/>
      <c r="T311" s="23">
        <v>0</v>
      </c>
      <c r="U311" s="47"/>
      <c r="V311" s="47"/>
      <c r="W311" s="23">
        <v>0</v>
      </c>
      <c r="X311" s="47"/>
      <c r="Y311" s="156"/>
    </row>
    <row r="312" spans="1:25" s="43" customFormat="1" ht="46.5" customHeight="1">
      <c r="A312" s="44"/>
      <c r="B312" s="25"/>
      <c r="C312" s="25"/>
      <c r="D312" s="45"/>
      <c r="E312" s="21" t="s">
        <v>553</v>
      </c>
      <c r="F312" s="20"/>
      <c r="G312" s="22"/>
      <c r="H312" s="22"/>
      <c r="I312" s="22"/>
      <c r="J312" s="23"/>
      <c r="K312" s="22"/>
      <c r="L312" s="173"/>
      <c r="M312" s="219"/>
      <c r="N312" s="221">
        <v>0</v>
      </c>
      <c r="O312" s="219"/>
      <c r="P312" s="47"/>
      <c r="Q312" s="48">
        <f t="shared" ref="Q312:Q361" si="52">K312-H312</f>
        <v>0</v>
      </c>
      <c r="R312" s="47"/>
      <c r="S312" s="47"/>
      <c r="T312" s="23">
        <v>0</v>
      </c>
      <c r="U312" s="47"/>
      <c r="V312" s="47"/>
      <c r="W312" s="23">
        <v>0</v>
      </c>
      <c r="X312" s="47"/>
      <c r="Y312" s="157"/>
    </row>
    <row r="313" spans="1:25" ht="12.75" customHeight="1">
      <c r="A313" s="67"/>
      <c r="B313" s="68"/>
      <c r="C313" s="68"/>
      <c r="D313" s="61"/>
      <c r="E313" s="69" t="s">
        <v>412</v>
      </c>
      <c r="F313" s="61" t="s">
        <v>413</v>
      </c>
      <c r="G313" s="23">
        <v>0</v>
      </c>
      <c r="H313" s="23">
        <v>0</v>
      </c>
      <c r="I313" s="23">
        <v>0</v>
      </c>
      <c r="J313" s="23"/>
      <c r="K313" s="23">
        <v>0</v>
      </c>
      <c r="L313" s="173"/>
      <c r="M313" s="219"/>
      <c r="N313" s="221">
        <v>0</v>
      </c>
      <c r="O313" s="219"/>
      <c r="P313" s="47"/>
      <c r="Q313" s="48">
        <f t="shared" si="52"/>
        <v>0</v>
      </c>
      <c r="R313" s="47"/>
      <c r="S313" s="47"/>
      <c r="T313" s="23">
        <v>0</v>
      </c>
      <c r="U313" s="47"/>
      <c r="V313" s="47"/>
      <c r="W313" s="23">
        <v>0</v>
      </c>
      <c r="X313" s="47"/>
      <c r="Y313" s="156"/>
    </row>
    <row r="314" spans="1:25" s="43" customFormat="1" ht="46.5" customHeight="1">
      <c r="A314" s="44" t="s">
        <v>256</v>
      </c>
      <c r="B314" s="25" t="s">
        <v>251</v>
      </c>
      <c r="C314" s="25" t="s">
        <v>215</v>
      </c>
      <c r="D314" s="45" t="s">
        <v>188</v>
      </c>
      <c r="E314" s="21" t="s">
        <v>257</v>
      </c>
      <c r="F314" s="20"/>
      <c r="G314" s="22"/>
      <c r="H314" s="22"/>
      <c r="I314" s="22"/>
      <c r="J314" s="23"/>
      <c r="K314" s="22"/>
      <c r="L314" s="173"/>
      <c r="M314" s="219"/>
      <c r="N314" s="221">
        <v>0</v>
      </c>
      <c r="O314" s="219"/>
      <c r="P314" s="47"/>
      <c r="Q314" s="48">
        <f t="shared" si="52"/>
        <v>0</v>
      </c>
      <c r="R314" s="47"/>
      <c r="S314" s="47"/>
      <c r="T314" s="23">
        <v>0</v>
      </c>
      <c r="U314" s="47"/>
      <c r="V314" s="47"/>
      <c r="W314" s="23">
        <v>0</v>
      </c>
      <c r="X314" s="47"/>
      <c r="Y314" s="156"/>
    </row>
    <row r="315" spans="1:25" ht="12.75" customHeight="1">
      <c r="A315" s="67"/>
      <c r="B315" s="68"/>
      <c r="C315" s="68"/>
      <c r="D315" s="61"/>
      <c r="E315" s="69" t="s">
        <v>193</v>
      </c>
      <c r="F315" s="61"/>
      <c r="G315" s="23"/>
      <c r="H315" s="23"/>
      <c r="I315" s="23"/>
      <c r="J315" s="23"/>
      <c r="K315" s="23"/>
      <c r="L315" s="173"/>
      <c r="M315" s="219"/>
      <c r="N315" s="221">
        <v>0</v>
      </c>
      <c r="O315" s="219"/>
      <c r="P315" s="47"/>
      <c r="Q315" s="48">
        <f t="shared" si="52"/>
        <v>0</v>
      </c>
      <c r="R315" s="47"/>
      <c r="S315" s="47"/>
      <c r="T315" s="23">
        <v>0</v>
      </c>
      <c r="U315" s="47"/>
      <c r="V315" s="47"/>
      <c r="W315" s="23">
        <v>0</v>
      </c>
      <c r="X315" s="47"/>
      <c r="Y315" s="157"/>
    </row>
    <row r="316" spans="1:25" ht="12.75" customHeight="1">
      <c r="A316" s="60" t="s">
        <v>258</v>
      </c>
      <c r="B316" s="30" t="s">
        <v>251</v>
      </c>
      <c r="C316" s="30" t="s">
        <v>215</v>
      </c>
      <c r="D316" s="61" t="s">
        <v>191</v>
      </c>
      <c r="E316" s="69" t="s">
        <v>257</v>
      </c>
      <c r="F316" s="61"/>
      <c r="G316" s="23">
        <v>0</v>
      </c>
      <c r="H316" s="23">
        <v>0</v>
      </c>
      <c r="I316" s="23">
        <v>0</v>
      </c>
      <c r="J316" s="23"/>
      <c r="K316" s="23">
        <v>0</v>
      </c>
      <c r="L316" s="173"/>
      <c r="M316" s="219"/>
      <c r="N316" s="221">
        <v>0</v>
      </c>
      <c r="O316" s="219"/>
      <c r="P316" s="47"/>
      <c r="Q316" s="48">
        <f t="shared" si="52"/>
        <v>0</v>
      </c>
      <c r="R316" s="47"/>
      <c r="S316" s="47"/>
      <c r="T316" s="23">
        <v>0</v>
      </c>
      <c r="U316" s="47"/>
      <c r="V316" s="47"/>
      <c r="W316" s="23">
        <v>0</v>
      </c>
      <c r="X316" s="47"/>
      <c r="Y316" s="156"/>
    </row>
    <row r="317" spans="1:25" ht="12.75" customHeight="1">
      <c r="A317" s="67"/>
      <c r="B317" s="68"/>
      <c r="C317" s="68"/>
      <c r="D317" s="61"/>
      <c r="E317" s="69" t="s">
        <v>5</v>
      </c>
      <c r="F317" s="61"/>
      <c r="G317" s="23"/>
      <c r="H317" s="23"/>
      <c r="I317" s="23"/>
      <c r="J317" s="23"/>
      <c r="K317" s="23"/>
      <c r="L317" s="173"/>
      <c r="M317" s="219"/>
      <c r="N317" s="221">
        <v>0</v>
      </c>
      <c r="O317" s="219"/>
      <c r="P317" s="47"/>
      <c r="Q317" s="48">
        <f t="shared" si="52"/>
        <v>0</v>
      </c>
      <c r="R317" s="47"/>
      <c r="S317" s="47"/>
      <c r="T317" s="23">
        <v>0</v>
      </c>
      <c r="U317" s="47"/>
      <c r="V317" s="47"/>
      <c r="W317" s="23">
        <v>0</v>
      </c>
      <c r="X317" s="47"/>
      <c r="Y317" s="157"/>
    </row>
    <row r="318" spans="1:25" s="43" customFormat="1" ht="46.5" customHeight="1">
      <c r="A318" s="44"/>
      <c r="B318" s="25"/>
      <c r="C318" s="25"/>
      <c r="D318" s="45"/>
      <c r="E318" s="21" t="s">
        <v>554</v>
      </c>
      <c r="F318" s="20"/>
      <c r="G318" s="22"/>
      <c r="H318" s="22"/>
      <c r="I318" s="22"/>
      <c r="J318" s="23"/>
      <c r="K318" s="22"/>
      <c r="L318" s="173"/>
      <c r="M318" s="219"/>
      <c r="N318" s="221">
        <v>0</v>
      </c>
      <c r="O318" s="219"/>
      <c r="P318" s="47"/>
      <c r="Q318" s="48">
        <f t="shared" si="52"/>
        <v>0</v>
      </c>
      <c r="R318" s="47"/>
      <c r="S318" s="47"/>
      <c r="T318" s="23">
        <v>0</v>
      </c>
      <c r="U318" s="47"/>
      <c r="V318" s="47"/>
      <c r="W318" s="23">
        <v>0</v>
      </c>
      <c r="X318" s="47"/>
      <c r="Y318" s="156"/>
    </row>
    <row r="319" spans="1:25" ht="12.75" customHeight="1">
      <c r="A319" s="67"/>
      <c r="B319" s="68"/>
      <c r="C319" s="68"/>
      <c r="D319" s="61"/>
      <c r="E319" s="69" t="s">
        <v>437</v>
      </c>
      <c r="F319" s="61" t="s">
        <v>436</v>
      </c>
      <c r="G319" s="23">
        <v>0</v>
      </c>
      <c r="H319" s="23">
        <v>0</v>
      </c>
      <c r="I319" s="23">
        <v>0</v>
      </c>
      <c r="J319" s="23"/>
      <c r="K319" s="23">
        <v>0</v>
      </c>
      <c r="L319" s="173"/>
      <c r="M319" s="219"/>
      <c r="N319" s="221">
        <v>0</v>
      </c>
      <c r="O319" s="219"/>
      <c r="P319" s="47"/>
      <c r="Q319" s="48">
        <f t="shared" si="52"/>
        <v>0</v>
      </c>
      <c r="R319" s="47"/>
      <c r="S319" s="47"/>
      <c r="T319" s="23">
        <v>0</v>
      </c>
      <c r="U319" s="47"/>
      <c r="V319" s="47"/>
      <c r="W319" s="23">
        <v>0</v>
      </c>
      <c r="X319" s="47"/>
      <c r="Y319" s="157"/>
    </row>
    <row r="320" spans="1:25" ht="12.75" customHeight="1">
      <c r="A320" s="67"/>
      <c r="B320" s="68"/>
      <c r="C320" s="68"/>
      <c r="D320" s="61"/>
      <c r="E320" s="69" t="s">
        <v>439</v>
      </c>
      <c r="F320" s="61" t="s">
        <v>438</v>
      </c>
      <c r="G320" s="23">
        <v>0</v>
      </c>
      <c r="H320" s="23">
        <v>0</v>
      </c>
      <c r="I320" s="23">
        <v>0</v>
      </c>
      <c r="J320" s="23"/>
      <c r="K320" s="23">
        <v>0</v>
      </c>
      <c r="L320" s="173"/>
      <c r="M320" s="219"/>
      <c r="N320" s="221">
        <v>0</v>
      </c>
      <c r="O320" s="219"/>
      <c r="P320" s="47"/>
      <c r="Q320" s="48">
        <f t="shared" si="52"/>
        <v>0</v>
      </c>
      <c r="R320" s="47"/>
      <c r="S320" s="47"/>
      <c r="T320" s="23">
        <v>0</v>
      </c>
      <c r="U320" s="47"/>
      <c r="V320" s="47"/>
      <c r="W320" s="23">
        <v>0</v>
      </c>
      <c r="X320" s="47"/>
      <c r="Y320" s="156"/>
    </row>
    <row r="321" spans="1:25" s="43" customFormat="1" ht="46.5" customHeight="1">
      <c r="A321" s="44" t="s">
        <v>259</v>
      </c>
      <c r="B321" s="25" t="s">
        <v>251</v>
      </c>
      <c r="C321" s="25" t="s">
        <v>197</v>
      </c>
      <c r="D321" s="45" t="s">
        <v>188</v>
      </c>
      <c r="E321" s="21" t="s">
        <v>260</v>
      </c>
      <c r="F321" s="20"/>
      <c r="G321" s="22">
        <v>0</v>
      </c>
      <c r="H321" s="22">
        <v>0</v>
      </c>
      <c r="I321" s="22">
        <v>0</v>
      </c>
      <c r="J321" s="22"/>
      <c r="K321" s="22">
        <v>0</v>
      </c>
      <c r="L321" s="175"/>
      <c r="M321" s="220"/>
      <c r="N321" s="221">
        <v>0</v>
      </c>
      <c r="O321" s="220"/>
      <c r="P321" s="73"/>
      <c r="Q321" s="48">
        <f t="shared" si="52"/>
        <v>0</v>
      </c>
      <c r="R321" s="73"/>
      <c r="S321" s="73"/>
      <c r="T321" s="23">
        <v>0</v>
      </c>
      <c r="U321" s="73"/>
      <c r="V321" s="73"/>
      <c r="W321" s="23">
        <v>0</v>
      </c>
      <c r="X321" s="73"/>
      <c r="Y321" s="187"/>
    </row>
    <row r="322" spans="1:25" ht="12.75" customHeight="1">
      <c r="A322" s="67"/>
      <c r="B322" s="68"/>
      <c r="C322" s="68"/>
      <c r="D322" s="61"/>
      <c r="E322" s="69" t="s">
        <v>193</v>
      </c>
      <c r="F322" s="61"/>
      <c r="G322" s="23"/>
      <c r="H322" s="23"/>
      <c r="I322" s="23"/>
      <c r="J322" s="23"/>
      <c r="K322" s="23"/>
      <c r="L322" s="173"/>
      <c r="M322" s="219"/>
      <c r="N322" s="221">
        <v>0</v>
      </c>
      <c r="O322" s="219"/>
      <c r="P322" s="47"/>
      <c r="Q322" s="48">
        <f t="shared" si="52"/>
        <v>0</v>
      </c>
      <c r="R322" s="47"/>
      <c r="S322" s="47"/>
      <c r="T322" s="23">
        <v>0</v>
      </c>
      <c r="U322" s="47"/>
      <c r="V322" s="47"/>
      <c r="W322" s="23">
        <v>0</v>
      </c>
      <c r="X322" s="47"/>
      <c r="Y322" s="188"/>
    </row>
    <row r="323" spans="1:25" ht="12.75" customHeight="1">
      <c r="A323" s="60" t="s">
        <v>261</v>
      </c>
      <c r="B323" s="30" t="s">
        <v>251</v>
      </c>
      <c r="C323" s="30" t="s">
        <v>197</v>
      </c>
      <c r="D323" s="61" t="s">
        <v>191</v>
      </c>
      <c r="E323" s="69" t="s">
        <v>262</v>
      </c>
      <c r="F323" s="61"/>
      <c r="G323" s="23">
        <v>0</v>
      </c>
      <c r="H323" s="23">
        <v>0</v>
      </c>
      <c r="I323" s="23">
        <v>0</v>
      </c>
      <c r="J323" s="23"/>
      <c r="K323" s="23">
        <v>0</v>
      </c>
      <c r="L323" s="173"/>
      <c r="M323" s="219"/>
      <c r="N323" s="221">
        <v>0</v>
      </c>
      <c r="O323" s="219"/>
      <c r="P323" s="47"/>
      <c r="Q323" s="48">
        <f t="shared" si="52"/>
        <v>0</v>
      </c>
      <c r="R323" s="47"/>
      <c r="S323" s="47"/>
      <c r="T323" s="23">
        <v>0</v>
      </c>
      <c r="U323" s="47"/>
      <c r="V323" s="47"/>
      <c r="W323" s="23">
        <v>0</v>
      </c>
      <c r="X323" s="47"/>
      <c r="Y323" s="186"/>
    </row>
    <row r="324" spans="1:25" ht="12.75" customHeight="1">
      <c r="A324" s="67"/>
      <c r="B324" s="68"/>
      <c r="C324" s="68"/>
      <c r="D324" s="61"/>
      <c r="E324" s="69" t="s">
        <v>5</v>
      </c>
      <c r="F324" s="61"/>
      <c r="G324" s="23"/>
      <c r="H324" s="23"/>
      <c r="I324" s="23"/>
      <c r="J324" s="23"/>
      <c r="K324" s="23"/>
      <c r="L324" s="173"/>
      <c r="M324" s="219"/>
      <c r="N324" s="221">
        <v>0</v>
      </c>
      <c r="O324" s="219"/>
      <c r="P324" s="47"/>
      <c r="Q324" s="48">
        <f t="shared" si="52"/>
        <v>0</v>
      </c>
      <c r="R324" s="47"/>
      <c r="S324" s="47"/>
      <c r="T324" s="23">
        <v>0</v>
      </c>
      <c r="U324" s="47"/>
      <c r="V324" s="47"/>
      <c r="W324" s="23">
        <v>0</v>
      </c>
      <c r="X324" s="47"/>
      <c r="Y324" s="156"/>
    </row>
    <row r="325" spans="1:25" s="43" customFormat="1" ht="46.5" customHeight="1">
      <c r="A325" s="44"/>
      <c r="B325" s="25"/>
      <c r="C325" s="25"/>
      <c r="D325" s="45"/>
      <c r="E325" s="21" t="s">
        <v>555</v>
      </c>
      <c r="F325" s="20"/>
      <c r="G325" s="22"/>
      <c r="H325" s="22"/>
      <c r="I325" s="22"/>
      <c r="J325" s="23"/>
      <c r="K325" s="22"/>
      <c r="L325" s="173"/>
      <c r="M325" s="219"/>
      <c r="N325" s="221">
        <v>0</v>
      </c>
      <c r="O325" s="219"/>
      <c r="P325" s="47"/>
      <c r="Q325" s="48">
        <f t="shared" si="52"/>
        <v>0</v>
      </c>
      <c r="R325" s="47"/>
      <c r="S325" s="47"/>
      <c r="T325" s="23">
        <v>0</v>
      </c>
      <c r="U325" s="47"/>
      <c r="V325" s="47"/>
      <c r="W325" s="23">
        <v>0</v>
      </c>
      <c r="X325" s="47"/>
      <c r="Y325" s="156"/>
    </row>
    <row r="326" spans="1:25" ht="12.75" customHeight="1">
      <c r="A326" s="67"/>
      <c r="B326" s="68"/>
      <c r="C326" s="68"/>
      <c r="D326" s="61"/>
      <c r="E326" s="69" t="s">
        <v>372</v>
      </c>
      <c r="F326" s="61" t="s">
        <v>371</v>
      </c>
      <c r="G326" s="23">
        <v>0</v>
      </c>
      <c r="H326" s="23">
        <v>0</v>
      </c>
      <c r="I326" s="23">
        <v>0</v>
      </c>
      <c r="J326" s="23"/>
      <c r="K326" s="23">
        <v>0</v>
      </c>
      <c r="L326" s="173"/>
      <c r="M326" s="219"/>
      <c r="N326" s="221">
        <v>0</v>
      </c>
      <c r="O326" s="219"/>
      <c r="P326" s="47"/>
      <c r="Q326" s="48">
        <f t="shared" si="52"/>
        <v>0</v>
      </c>
      <c r="R326" s="47"/>
      <c r="S326" s="47"/>
      <c r="T326" s="23">
        <v>0</v>
      </c>
      <c r="U326" s="47"/>
      <c r="V326" s="47"/>
      <c r="W326" s="23">
        <v>0</v>
      </c>
      <c r="X326" s="47"/>
      <c r="Y326" s="156"/>
    </row>
    <row r="327" spans="1:25" s="43" customFormat="1" ht="46.5" customHeight="1">
      <c r="A327" s="44" t="s">
        <v>263</v>
      </c>
      <c r="B327" s="25" t="s">
        <v>251</v>
      </c>
      <c r="C327" s="25" t="s">
        <v>208</v>
      </c>
      <c r="D327" s="45" t="s">
        <v>188</v>
      </c>
      <c r="E327" s="21" t="s">
        <v>264</v>
      </c>
      <c r="F327" s="20"/>
      <c r="G327" s="22">
        <v>0</v>
      </c>
      <c r="H327" s="22">
        <v>0</v>
      </c>
      <c r="I327" s="22">
        <v>0</v>
      </c>
      <c r="J327" s="22"/>
      <c r="K327" s="22">
        <v>0</v>
      </c>
      <c r="L327" s="175"/>
      <c r="M327" s="220"/>
      <c r="N327" s="221">
        <v>0</v>
      </c>
      <c r="O327" s="220"/>
      <c r="P327" s="73"/>
      <c r="Q327" s="48">
        <f t="shared" si="52"/>
        <v>0</v>
      </c>
      <c r="R327" s="73"/>
      <c r="S327" s="73"/>
      <c r="T327" s="23">
        <v>0</v>
      </c>
      <c r="U327" s="73"/>
      <c r="V327" s="73"/>
      <c r="W327" s="23">
        <v>0</v>
      </c>
      <c r="X327" s="73"/>
      <c r="Y327" s="157"/>
    </row>
    <row r="328" spans="1:25" ht="12.75" customHeight="1">
      <c r="A328" s="67"/>
      <c r="B328" s="68"/>
      <c r="C328" s="68"/>
      <c r="D328" s="61"/>
      <c r="E328" s="69" t="s">
        <v>193</v>
      </c>
      <c r="F328" s="61"/>
      <c r="G328" s="23"/>
      <c r="H328" s="23"/>
      <c r="I328" s="23"/>
      <c r="J328" s="23"/>
      <c r="K328" s="23"/>
      <c r="L328" s="173"/>
      <c r="M328" s="219"/>
      <c r="N328" s="221">
        <v>0</v>
      </c>
      <c r="O328" s="219"/>
      <c r="P328" s="47"/>
      <c r="Q328" s="48">
        <f t="shared" si="52"/>
        <v>0</v>
      </c>
      <c r="R328" s="47"/>
      <c r="S328" s="47"/>
      <c r="T328" s="23">
        <v>0</v>
      </c>
      <c r="U328" s="47"/>
      <c r="V328" s="47"/>
      <c r="W328" s="23">
        <v>0</v>
      </c>
      <c r="X328" s="47"/>
      <c r="Y328" s="156"/>
    </row>
    <row r="329" spans="1:25" ht="12.75" customHeight="1">
      <c r="A329" s="60" t="s">
        <v>265</v>
      </c>
      <c r="B329" s="30" t="s">
        <v>251</v>
      </c>
      <c r="C329" s="30" t="s">
        <v>208</v>
      </c>
      <c r="D329" s="61" t="s">
        <v>191</v>
      </c>
      <c r="E329" s="69" t="s">
        <v>264</v>
      </c>
      <c r="F329" s="61"/>
      <c r="G329" s="23">
        <v>0</v>
      </c>
      <c r="H329" s="23">
        <v>0</v>
      </c>
      <c r="I329" s="23">
        <v>0</v>
      </c>
      <c r="J329" s="23"/>
      <c r="K329" s="23">
        <v>0</v>
      </c>
      <c r="L329" s="173"/>
      <c r="M329" s="219"/>
      <c r="N329" s="221">
        <v>0</v>
      </c>
      <c r="O329" s="219"/>
      <c r="P329" s="47"/>
      <c r="Q329" s="48">
        <f t="shared" si="52"/>
        <v>0</v>
      </c>
      <c r="R329" s="47"/>
      <c r="S329" s="47"/>
      <c r="T329" s="23">
        <v>0</v>
      </c>
      <c r="U329" s="47"/>
      <c r="V329" s="47"/>
      <c r="W329" s="23">
        <v>0</v>
      </c>
      <c r="X329" s="47"/>
      <c r="Y329" s="158"/>
    </row>
    <row r="330" spans="1:25" ht="12.75" customHeight="1">
      <c r="A330" s="67"/>
      <c r="B330" s="68"/>
      <c r="C330" s="68"/>
      <c r="D330" s="61"/>
      <c r="E330" s="69" t="s">
        <v>5</v>
      </c>
      <c r="F330" s="61"/>
      <c r="G330" s="23"/>
      <c r="H330" s="23"/>
      <c r="I330" s="23"/>
      <c r="J330" s="23"/>
      <c r="K330" s="23"/>
      <c r="L330" s="173"/>
      <c r="M330" s="219"/>
      <c r="N330" s="221">
        <v>0</v>
      </c>
      <c r="O330" s="219"/>
      <c r="P330" s="47"/>
      <c r="Q330" s="48">
        <f t="shared" si="52"/>
        <v>0</v>
      </c>
      <c r="R330" s="47"/>
      <c r="S330" s="47"/>
      <c r="T330" s="23">
        <v>0</v>
      </c>
      <c r="U330" s="47"/>
      <c r="V330" s="47"/>
      <c r="W330" s="23">
        <v>0</v>
      </c>
      <c r="X330" s="47"/>
      <c r="Y330" s="158"/>
    </row>
    <row r="331" spans="1:25" s="43" customFormat="1" ht="46.5" customHeight="1">
      <c r="A331" s="44"/>
      <c r="B331" s="25"/>
      <c r="C331" s="25"/>
      <c r="D331" s="45"/>
      <c r="E331" s="21" t="s">
        <v>556</v>
      </c>
      <c r="F331" s="20"/>
      <c r="G331" s="22"/>
      <c r="H331" s="22"/>
      <c r="I331" s="22"/>
      <c r="J331" s="23"/>
      <c r="K331" s="22"/>
      <c r="L331" s="173"/>
      <c r="M331" s="219"/>
      <c r="N331" s="221">
        <v>0</v>
      </c>
      <c r="O331" s="219"/>
      <c r="P331" s="47"/>
      <c r="Q331" s="48">
        <f t="shared" si="52"/>
        <v>0</v>
      </c>
      <c r="R331" s="47"/>
      <c r="S331" s="47"/>
      <c r="T331" s="23">
        <v>0</v>
      </c>
      <c r="U331" s="47"/>
      <c r="V331" s="47"/>
      <c r="W331" s="23">
        <v>0</v>
      </c>
      <c r="X331" s="47"/>
      <c r="Y331" s="156"/>
    </row>
    <row r="332" spans="1:25" ht="12.75" customHeight="1">
      <c r="A332" s="67"/>
      <c r="B332" s="68"/>
      <c r="C332" s="68"/>
      <c r="D332" s="61"/>
      <c r="E332" s="69" t="s">
        <v>412</v>
      </c>
      <c r="F332" s="61" t="s">
        <v>413</v>
      </c>
      <c r="G332" s="23">
        <v>0</v>
      </c>
      <c r="H332" s="23">
        <v>0</v>
      </c>
      <c r="I332" s="23">
        <v>0</v>
      </c>
      <c r="J332" s="23"/>
      <c r="K332" s="23">
        <v>0</v>
      </c>
      <c r="L332" s="173"/>
      <c r="M332" s="219"/>
      <c r="N332" s="221">
        <v>0</v>
      </c>
      <c r="O332" s="219"/>
      <c r="P332" s="47"/>
      <c r="Q332" s="48">
        <f t="shared" si="52"/>
        <v>0</v>
      </c>
      <c r="R332" s="47"/>
      <c r="S332" s="47"/>
      <c r="T332" s="23">
        <v>0</v>
      </c>
      <c r="U332" s="47"/>
      <c r="V332" s="47"/>
      <c r="W332" s="23">
        <v>0</v>
      </c>
      <c r="X332" s="47"/>
      <c r="Y332" s="156"/>
    </row>
    <row r="333" spans="1:25" ht="12.75" customHeight="1">
      <c r="A333" s="67"/>
      <c r="B333" s="68"/>
      <c r="C333" s="68"/>
      <c r="D333" s="61"/>
      <c r="E333" s="69" t="s">
        <v>441</v>
      </c>
      <c r="F333" s="61" t="s">
        <v>440</v>
      </c>
      <c r="G333" s="23">
        <v>0</v>
      </c>
      <c r="H333" s="23">
        <v>0</v>
      </c>
      <c r="I333" s="23">
        <v>0</v>
      </c>
      <c r="J333" s="23"/>
      <c r="K333" s="23">
        <v>0</v>
      </c>
      <c r="L333" s="173"/>
      <c r="M333" s="219"/>
      <c r="N333" s="221">
        <v>0</v>
      </c>
      <c r="O333" s="219"/>
      <c r="P333" s="47"/>
      <c r="Q333" s="48">
        <f t="shared" si="52"/>
        <v>0</v>
      </c>
      <c r="R333" s="47"/>
      <c r="S333" s="47"/>
      <c r="T333" s="23">
        <v>0</v>
      </c>
      <c r="U333" s="47"/>
      <c r="V333" s="47"/>
      <c r="W333" s="23">
        <v>0</v>
      </c>
      <c r="X333" s="47"/>
      <c r="Y333" s="158"/>
    </row>
    <row r="334" spans="1:25" s="43" customFormat="1" ht="46.5" customHeight="1">
      <c r="A334" s="44"/>
      <c r="B334" s="25"/>
      <c r="C334" s="25"/>
      <c r="D334" s="45"/>
      <c r="E334" s="21" t="s">
        <v>557</v>
      </c>
      <c r="F334" s="20"/>
      <c r="G334" s="22"/>
      <c r="H334" s="22"/>
      <c r="I334" s="22"/>
      <c r="J334" s="23"/>
      <c r="K334" s="22"/>
      <c r="L334" s="173"/>
      <c r="M334" s="219"/>
      <c r="N334" s="221">
        <v>0</v>
      </c>
      <c r="O334" s="219"/>
      <c r="P334" s="47"/>
      <c r="Q334" s="48">
        <f t="shared" si="52"/>
        <v>0</v>
      </c>
      <c r="R334" s="47"/>
      <c r="S334" s="47"/>
      <c r="T334" s="23">
        <v>0</v>
      </c>
      <c r="U334" s="47"/>
      <c r="V334" s="47"/>
      <c r="W334" s="23">
        <v>0</v>
      </c>
      <c r="X334" s="47"/>
      <c r="Y334" s="157"/>
    </row>
    <row r="335" spans="1:25" ht="12.75" customHeight="1">
      <c r="A335" s="67"/>
      <c r="B335" s="68"/>
      <c r="C335" s="68"/>
      <c r="D335" s="61"/>
      <c r="E335" s="69" t="s">
        <v>372</v>
      </c>
      <c r="F335" s="61" t="s">
        <v>371</v>
      </c>
      <c r="G335" s="23">
        <v>0</v>
      </c>
      <c r="H335" s="23">
        <v>0</v>
      </c>
      <c r="I335" s="23">
        <v>0</v>
      </c>
      <c r="J335" s="23"/>
      <c r="K335" s="23">
        <v>0</v>
      </c>
      <c r="L335" s="173"/>
      <c r="M335" s="219"/>
      <c r="N335" s="221">
        <v>0</v>
      </c>
      <c r="O335" s="219"/>
      <c r="P335" s="47"/>
      <c r="Q335" s="48">
        <f t="shared" si="52"/>
        <v>0</v>
      </c>
      <c r="R335" s="47"/>
      <c r="S335" s="47"/>
      <c r="T335" s="23">
        <v>0</v>
      </c>
      <c r="U335" s="47"/>
      <c r="V335" s="47"/>
      <c r="W335" s="23">
        <v>0</v>
      </c>
      <c r="X335" s="47"/>
      <c r="Y335" s="156"/>
    </row>
    <row r="336" spans="1:25" s="43" customFormat="1" ht="46.5" customHeight="1">
      <c r="A336" s="44"/>
      <c r="B336" s="25"/>
      <c r="C336" s="25"/>
      <c r="D336" s="45"/>
      <c r="E336" s="21" t="s">
        <v>558</v>
      </c>
      <c r="F336" s="20"/>
      <c r="G336" s="22"/>
      <c r="H336" s="22"/>
      <c r="I336" s="22"/>
      <c r="J336" s="23"/>
      <c r="K336" s="22"/>
      <c r="L336" s="173"/>
      <c r="M336" s="219"/>
      <c r="N336" s="221">
        <v>0</v>
      </c>
      <c r="O336" s="219"/>
      <c r="P336" s="47"/>
      <c r="Q336" s="48">
        <f t="shared" si="52"/>
        <v>0</v>
      </c>
      <c r="R336" s="47"/>
      <c r="S336" s="47"/>
      <c r="T336" s="23">
        <v>0</v>
      </c>
      <c r="U336" s="47"/>
      <c r="V336" s="47"/>
      <c r="W336" s="23">
        <v>0</v>
      </c>
      <c r="X336" s="47"/>
      <c r="Y336" s="157"/>
    </row>
    <row r="337" spans="1:25" ht="12.75" customHeight="1">
      <c r="A337" s="67"/>
      <c r="B337" s="68"/>
      <c r="C337" s="68"/>
      <c r="D337" s="61"/>
      <c r="E337" s="69" t="s">
        <v>372</v>
      </c>
      <c r="F337" s="61" t="s">
        <v>371</v>
      </c>
      <c r="G337" s="23">
        <v>0</v>
      </c>
      <c r="H337" s="23">
        <v>0</v>
      </c>
      <c r="I337" s="23">
        <v>0</v>
      </c>
      <c r="J337" s="23"/>
      <c r="K337" s="23">
        <v>0</v>
      </c>
      <c r="L337" s="173"/>
      <c r="M337" s="219"/>
      <c r="N337" s="221">
        <v>0</v>
      </c>
      <c r="O337" s="219"/>
      <c r="P337" s="47"/>
      <c r="Q337" s="48">
        <f t="shared" si="52"/>
        <v>0</v>
      </c>
      <c r="R337" s="47"/>
      <c r="S337" s="47"/>
      <c r="T337" s="23">
        <v>0</v>
      </c>
      <c r="U337" s="47"/>
      <c r="V337" s="47"/>
      <c r="W337" s="23">
        <v>0</v>
      </c>
      <c r="X337" s="47"/>
      <c r="Y337" s="156"/>
    </row>
    <row r="338" spans="1:25" ht="12.75" customHeight="1">
      <c r="A338" s="67"/>
      <c r="B338" s="68"/>
      <c r="C338" s="68"/>
      <c r="D338" s="61"/>
      <c r="E338" s="69" t="s">
        <v>437</v>
      </c>
      <c r="F338" s="61" t="s">
        <v>436</v>
      </c>
      <c r="G338" s="23">
        <v>0</v>
      </c>
      <c r="H338" s="23">
        <v>0</v>
      </c>
      <c r="I338" s="23">
        <v>0</v>
      </c>
      <c r="J338" s="23"/>
      <c r="K338" s="23">
        <v>0</v>
      </c>
      <c r="L338" s="173"/>
      <c r="M338" s="219"/>
      <c r="N338" s="221">
        <v>0</v>
      </c>
      <c r="O338" s="219"/>
      <c r="P338" s="47"/>
      <c r="Q338" s="48">
        <f t="shared" si="52"/>
        <v>0</v>
      </c>
      <c r="R338" s="47"/>
      <c r="S338" s="47"/>
      <c r="T338" s="23">
        <v>0</v>
      </c>
      <c r="U338" s="47"/>
      <c r="V338" s="47"/>
      <c r="W338" s="23">
        <v>0</v>
      </c>
      <c r="X338" s="47"/>
      <c r="Y338" s="157"/>
    </row>
    <row r="339" spans="1:25" s="43" customFormat="1" ht="46.5" customHeight="1">
      <c r="A339" s="44"/>
      <c r="B339" s="25"/>
      <c r="C339" s="25"/>
      <c r="D339" s="45"/>
      <c r="E339" s="21" t="s">
        <v>559</v>
      </c>
      <c r="F339" s="20"/>
      <c r="G339" s="22"/>
      <c r="H339" s="22"/>
      <c r="I339" s="22"/>
      <c r="J339" s="23"/>
      <c r="K339" s="22"/>
      <c r="L339" s="173"/>
      <c r="M339" s="219"/>
      <c r="N339" s="221">
        <v>0</v>
      </c>
      <c r="O339" s="219"/>
      <c r="P339" s="47"/>
      <c r="Q339" s="48">
        <f t="shared" si="52"/>
        <v>0</v>
      </c>
      <c r="R339" s="47"/>
      <c r="S339" s="47"/>
      <c r="T339" s="23">
        <v>0</v>
      </c>
      <c r="U339" s="47"/>
      <c r="V339" s="47"/>
      <c r="W339" s="23">
        <v>0</v>
      </c>
      <c r="X339" s="47"/>
      <c r="Y339" s="156"/>
    </row>
    <row r="340" spans="1:25" ht="12.75" customHeight="1">
      <c r="A340" s="67"/>
      <c r="B340" s="68"/>
      <c r="C340" s="68"/>
      <c r="D340" s="61"/>
      <c r="E340" s="69" t="s">
        <v>412</v>
      </c>
      <c r="F340" s="61" t="s">
        <v>413</v>
      </c>
      <c r="G340" s="23">
        <v>0</v>
      </c>
      <c r="H340" s="23">
        <v>0</v>
      </c>
      <c r="I340" s="23">
        <v>0</v>
      </c>
      <c r="J340" s="23"/>
      <c r="K340" s="23">
        <v>0</v>
      </c>
      <c r="L340" s="173"/>
      <c r="M340" s="219"/>
      <c r="N340" s="221">
        <v>0</v>
      </c>
      <c r="O340" s="219"/>
      <c r="P340" s="47"/>
      <c r="Q340" s="48">
        <f t="shared" si="52"/>
        <v>0</v>
      </c>
      <c r="R340" s="47"/>
      <c r="S340" s="47"/>
      <c r="T340" s="23">
        <v>0</v>
      </c>
      <c r="U340" s="47"/>
      <c r="V340" s="47"/>
      <c r="W340" s="23">
        <v>0</v>
      </c>
      <c r="X340" s="47"/>
      <c r="Y340" s="157"/>
    </row>
    <row r="341" spans="1:25" s="43" customFormat="1" ht="60.75" customHeight="1">
      <c r="A341" s="44"/>
      <c r="B341" s="25"/>
      <c r="C341" s="25"/>
      <c r="D341" s="45"/>
      <c r="E341" s="21" t="s">
        <v>560</v>
      </c>
      <c r="F341" s="20"/>
      <c r="G341" s="22"/>
      <c r="H341" s="22"/>
      <c r="I341" s="22"/>
      <c r="J341" s="23"/>
      <c r="K341" s="22"/>
      <c r="L341" s="173"/>
      <c r="M341" s="219"/>
      <c r="N341" s="221">
        <v>0</v>
      </c>
      <c r="O341" s="219"/>
      <c r="P341" s="47"/>
      <c r="Q341" s="48">
        <f t="shared" si="52"/>
        <v>0</v>
      </c>
      <c r="R341" s="47"/>
      <c r="S341" s="47"/>
      <c r="T341" s="23">
        <v>0</v>
      </c>
      <c r="U341" s="47"/>
      <c r="V341" s="47"/>
      <c r="W341" s="23">
        <v>0</v>
      </c>
      <c r="X341" s="47"/>
      <c r="Y341" s="156"/>
    </row>
    <row r="342" spans="1:25" ht="12.75" customHeight="1">
      <c r="A342" s="67"/>
      <c r="B342" s="68"/>
      <c r="C342" s="68"/>
      <c r="D342" s="61"/>
      <c r="E342" s="69" t="s">
        <v>432</v>
      </c>
      <c r="F342" s="61" t="s">
        <v>433</v>
      </c>
      <c r="G342" s="23">
        <v>0</v>
      </c>
      <c r="H342" s="23">
        <v>0</v>
      </c>
      <c r="I342" s="23">
        <v>0</v>
      </c>
      <c r="J342" s="23"/>
      <c r="K342" s="23">
        <v>0</v>
      </c>
      <c r="L342" s="173"/>
      <c r="M342" s="219"/>
      <c r="N342" s="221">
        <v>0</v>
      </c>
      <c r="O342" s="219"/>
      <c r="P342" s="47"/>
      <c r="Q342" s="48">
        <f t="shared" si="52"/>
        <v>0</v>
      </c>
      <c r="R342" s="47"/>
      <c r="S342" s="47"/>
      <c r="T342" s="23">
        <v>0</v>
      </c>
      <c r="U342" s="47"/>
      <c r="V342" s="47"/>
      <c r="W342" s="23">
        <v>0</v>
      </c>
      <c r="X342" s="47"/>
      <c r="Y342" s="157"/>
    </row>
    <row r="343" spans="1:25" s="43" customFormat="1" ht="60" customHeight="1">
      <c r="A343" s="44"/>
      <c r="B343" s="25"/>
      <c r="C343" s="25"/>
      <c r="D343" s="45"/>
      <c r="E343" s="21" t="s">
        <v>561</v>
      </c>
      <c r="F343" s="20"/>
      <c r="G343" s="22"/>
      <c r="H343" s="22"/>
      <c r="I343" s="22"/>
      <c r="J343" s="23"/>
      <c r="K343" s="22"/>
      <c r="L343" s="173"/>
      <c r="M343" s="219"/>
      <c r="N343" s="221">
        <v>0</v>
      </c>
      <c r="O343" s="219"/>
      <c r="P343" s="47"/>
      <c r="Q343" s="48">
        <f t="shared" si="52"/>
        <v>0</v>
      </c>
      <c r="R343" s="47"/>
      <c r="S343" s="47"/>
      <c r="T343" s="23">
        <v>0</v>
      </c>
      <c r="U343" s="47"/>
      <c r="V343" s="47"/>
      <c r="W343" s="23">
        <v>0</v>
      </c>
      <c r="X343" s="47"/>
      <c r="Y343" s="156"/>
    </row>
    <row r="344" spans="1:25" ht="12.75" customHeight="1">
      <c r="A344" s="67"/>
      <c r="B344" s="68"/>
      <c r="C344" s="68"/>
      <c r="D344" s="61"/>
      <c r="E344" s="69" t="s">
        <v>432</v>
      </c>
      <c r="F344" s="61" t="s">
        <v>433</v>
      </c>
      <c r="G344" s="23">
        <v>0</v>
      </c>
      <c r="H344" s="23">
        <v>0</v>
      </c>
      <c r="I344" s="23">
        <v>0</v>
      </c>
      <c r="J344" s="23"/>
      <c r="K344" s="23">
        <v>0</v>
      </c>
      <c r="L344" s="173"/>
      <c r="M344" s="219"/>
      <c r="N344" s="221">
        <v>0</v>
      </c>
      <c r="O344" s="219"/>
      <c r="P344" s="47"/>
      <c r="Q344" s="48">
        <f t="shared" si="52"/>
        <v>0</v>
      </c>
      <c r="R344" s="47"/>
      <c r="S344" s="47"/>
      <c r="T344" s="23">
        <v>0</v>
      </c>
      <c r="U344" s="47"/>
      <c r="V344" s="47"/>
      <c r="W344" s="23">
        <v>0</v>
      </c>
      <c r="X344" s="47"/>
      <c r="Y344" s="157"/>
    </row>
    <row r="345" spans="1:25" s="43" customFormat="1" ht="46.5" customHeight="1">
      <c r="A345" s="44"/>
      <c r="B345" s="25"/>
      <c r="C345" s="25"/>
      <c r="D345" s="45"/>
      <c r="E345" s="21" t="s">
        <v>562</v>
      </c>
      <c r="F345" s="20"/>
      <c r="G345" s="22"/>
      <c r="H345" s="22"/>
      <c r="I345" s="22"/>
      <c r="J345" s="23"/>
      <c r="K345" s="22"/>
      <c r="L345" s="173"/>
      <c r="M345" s="219"/>
      <c r="N345" s="221">
        <v>0</v>
      </c>
      <c r="O345" s="219"/>
      <c r="P345" s="47"/>
      <c r="Q345" s="48">
        <f t="shared" si="52"/>
        <v>0</v>
      </c>
      <c r="R345" s="47"/>
      <c r="S345" s="47"/>
      <c r="T345" s="23">
        <v>0</v>
      </c>
      <c r="U345" s="47"/>
      <c r="V345" s="47"/>
      <c r="W345" s="23">
        <v>0</v>
      </c>
      <c r="X345" s="47"/>
      <c r="Y345" s="156"/>
    </row>
    <row r="346" spans="1:25" ht="21.75" customHeight="1">
      <c r="A346" s="67"/>
      <c r="B346" s="68"/>
      <c r="C346" s="68"/>
      <c r="D346" s="61"/>
      <c r="E346" s="69" t="str">
        <f>E355</f>
        <v>- Þ»Ýù»ñÇ ¨ ßÇÝáõÃÛáõÝÝ»ñÇ Ï³åÇï³É í»ñ³Ýáñá·áõÙ</v>
      </c>
      <c r="F346" s="61" t="s">
        <v>436</v>
      </c>
      <c r="G346" s="23">
        <v>0</v>
      </c>
      <c r="H346" s="23">
        <v>0</v>
      </c>
      <c r="I346" s="23">
        <v>0</v>
      </c>
      <c r="J346" s="23"/>
      <c r="K346" s="23">
        <v>0</v>
      </c>
      <c r="L346" s="173"/>
      <c r="M346" s="219"/>
      <c r="N346" s="221">
        <v>0</v>
      </c>
      <c r="O346" s="219"/>
      <c r="P346" s="47"/>
      <c r="Q346" s="48">
        <f t="shared" si="52"/>
        <v>0</v>
      </c>
      <c r="R346" s="47"/>
      <c r="S346" s="47"/>
      <c r="T346" s="23">
        <v>0</v>
      </c>
      <c r="U346" s="47"/>
      <c r="V346" s="47"/>
      <c r="W346" s="23">
        <v>0</v>
      </c>
      <c r="X346" s="47"/>
      <c r="Y346" s="157"/>
    </row>
    <row r="347" spans="1:25" ht="26.25" customHeight="1">
      <c r="A347" s="67"/>
      <c r="B347" s="68"/>
      <c r="C347" s="68"/>
      <c r="D347" s="61"/>
      <c r="E347" s="69" t="s">
        <v>439</v>
      </c>
      <c r="F347" s="61" t="s">
        <v>438</v>
      </c>
      <c r="G347" s="23">
        <v>0</v>
      </c>
      <c r="H347" s="23">
        <v>0</v>
      </c>
      <c r="I347" s="23">
        <v>0</v>
      </c>
      <c r="J347" s="23"/>
      <c r="K347" s="23">
        <v>0</v>
      </c>
      <c r="L347" s="173"/>
      <c r="M347" s="219"/>
      <c r="N347" s="221">
        <v>0</v>
      </c>
      <c r="O347" s="219"/>
      <c r="P347" s="47"/>
      <c r="Q347" s="48">
        <f t="shared" si="52"/>
        <v>0</v>
      </c>
      <c r="R347" s="47"/>
      <c r="S347" s="47"/>
      <c r="T347" s="23">
        <v>0</v>
      </c>
      <c r="U347" s="47"/>
      <c r="V347" s="47"/>
      <c r="W347" s="23">
        <v>0</v>
      </c>
      <c r="X347" s="47"/>
      <c r="Y347" s="156"/>
    </row>
    <row r="348" spans="1:25" s="43" customFormat="1" ht="46.5" customHeight="1">
      <c r="A348" s="44" t="s">
        <v>266</v>
      </c>
      <c r="B348" s="25" t="s">
        <v>267</v>
      </c>
      <c r="C348" s="25" t="s">
        <v>188</v>
      </c>
      <c r="D348" s="45" t="s">
        <v>188</v>
      </c>
      <c r="E348" s="21" t="s">
        <v>268</v>
      </c>
      <c r="F348" s="20"/>
      <c r="G348" s="22">
        <f>G352+G362+G370+G375</f>
        <v>115801.3</v>
      </c>
      <c r="H348" s="22">
        <f>H362+H370+H375</f>
        <v>94552.5</v>
      </c>
      <c r="I348" s="22">
        <f>I352+I362+I370+I375</f>
        <v>21248.799999999999</v>
      </c>
      <c r="J348" s="22">
        <f>K348+L348</f>
        <v>176966.7</v>
      </c>
      <c r="K348" s="22">
        <f>K362+K370+K375</f>
        <v>104927.6</v>
      </c>
      <c r="L348" s="175">
        <f>L375</f>
        <v>72039.100000000006</v>
      </c>
      <c r="M348" s="220">
        <f>M362+M370+M375+M398</f>
        <v>388380.4</v>
      </c>
      <c r="N348" s="229">
        <f>N362+N370+N375</f>
        <v>103980.4</v>
      </c>
      <c r="O348" s="220">
        <f>O350+O352+O362+O370+O375+O398</f>
        <v>284400</v>
      </c>
      <c r="P348" s="73"/>
      <c r="Q348" s="48">
        <f>N348-K348</f>
        <v>-947.20000000001164</v>
      </c>
      <c r="R348" s="73"/>
      <c r="S348" s="73">
        <f>S362+S370+S375+S398</f>
        <v>103980.4</v>
      </c>
      <c r="T348" s="19">
        <f>T362+T370+T375</f>
        <v>103980.4</v>
      </c>
      <c r="U348" s="73">
        <f>U350+U352+U362+U370+U375+U398</f>
        <v>0</v>
      </c>
      <c r="V348" s="73">
        <f>V362+V370+V375+V398</f>
        <v>103980.4</v>
      </c>
      <c r="W348" s="19">
        <f>W362+W370+W375</f>
        <v>103980.4</v>
      </c>
      <c r="X348" s="73">
        <f>X350+X352+X362+X370+X375+X398</f>
        <v>0</v>
      </c>
      <c r="Y348" s="156"/>
    </row>
    <row r="349" spans="1:25" ht="12.75" customHeight="1">
      <c r="A349" s="67"/>
      <c r="B349" s="68"/>
      <c r="C349" s="68"/>
      <c r="D349" s="61"/>
      <c r="E349" s="69" t="s">
        <v>5</v>
      </c>
      <c r="F349" s="61"/>
      <c r="G349" s="23"/>
      <c r="H349" s="23"/>
      <c r="I349" s="23"/>
      <c r="J349" s="23"/>
      <c r="K349" s="23"/>
      <c r="L349" s="173"/>
      <c r="M349" s="219"/>
      <c r="N349" s="221">
        <v>0</v>
      </c>
      <c r="O349" s="219"/>
      <c r="P349" s="47"/>
      <c r="Q349" s="48">
        <f t="shared" si="52"/>
        <v>0</v>
      </c>
      <c r="R349" s="47"/>
      <c r="S349" s="47"/>
      <c r="T349" s="23">
        <v>0</v>
      </c>
      <c r="U349" s="47"/>
      <c r="V349" s="47"/>
      <c r="W349" s="23">
        <v>0</v>
      </c>
      <c r="X349" s="47"/>
      <c r="Y349" s="156"/>
    </row>
    <row r="350" spans="1:25" s="43" customFormat="1" ht="46.5" customHeight="1">
      <c r="A350" s="44" t="s">
        <v>269</v>
      </c>
      <c r="B350" s="25" t="s">
        <v>267</v>
      </c>
      <c r="C350" s="25" t="s">
        <v>191</v>
      </c>
      <c r="D350" s="45" t="s">
        <v>188</v>
      </c>
      <c r="E350" s="21" t="s">
        <v>270</v>
      </c>
      <c r="F350" s="20"/>
      <c r="G350" s="22"/>
      <c r="H350" s="22"/>
      <c r="I350" s="22"/>
      <c r="J350" s="22"/>
      <c r="K350" s="22"/>
      <c r="L350" s="175"/>
      <c r="M350" s="220"/>
      <c r="N350" s="221">
        <v>0</v>
      </c>
      <c r="O350" s="220"/>
      <c r="P350" s="73"/>
      <c r="Q350" s="48">
        <f t="shared" si="52"/>
        <v>0</v>
      </c>
      <c r="R350" s="73"/>
      <c r="S350" s="73"/>
      <c r="T350" s="23">
        <v>0</v>
      </c>
      <c r="U350" s="73"/>
      <c r="V350" s="73"/>
      <c r="W350" s="23">
        <v>0</v>
      </c>
      <c r="X350" s="73"/>
      <c r="Y350" s="156"/>
    </row>
    <row r="351" spans="1:25" ht="12.75" customHeight="1">
      <c r="A351" s="67"/>
      <c r="B351" s="68"/>
      <c r="C351" s="68"/>
      <c r="D351" s="61"/>
      <c r="E351" s="69" t="s">
        <v>193</v>
      </c>
      <c r="F351" s="61"/>
      <c r="G351" s="23"/>
      <c r="H351" s="23"/>
      <c r="I351" s="23"/>
      <c r="J351" s="23"/>
      <c r="K351" s="23"/>
      <c r="L351" s="173"/>
      <c r="M351" s="219"/>
      <c r="N351" s="221">
        <v>0</v>
      </c>
      <c r="O351" s="219"/>
      <c r="P351" s="47"/>
      <c r="Q351" s="48">
        <f t="shared" si="52"/>
        <v>0</v>
      </c>
      <c r="R351" s="47"/>
      <c r="S351" s="47"/>
      <c r="T351" s="23">
        <v>0</v>
      </c>
      <c r="U351" s="47"/>
      <c r="V351" s="47"/>
      <c r="W351" s="23">
        <v>0</v>
      </c>
      <c r="X351" s="47"/>
      <c r="Y351" s="156"/>
    </row>
    <row r="352" spans="1:25" ht="12.75" customHeight="1">
      <c r="A352" s="60">
        <v>2620</v>
      </c>
      <c r="B352" s="30" t="s">
        <v>267</v>
      </c>
      <c r="C352" s="30">
        <v>2</v>
      </c>
      <c r="D352" s="61" t="s">
        <v>188</v>
      </c>
      <c r="E352" s="75" t="s">
        <v>769</v>
      </c>
      <c r="F352" s="61"/>
      <c r="G352" s="23">
        <f>G354</f>
        <v>19398.8</v>
      </c>
      <c r="H352" s="23">
        <v>0</v>
      </c>
      <c r="I352" s="23">
        <f>I355</f>
        <v>19398.8</v>
      </c>
      <c r="J352" s="23"/>
      <c r="K352" s="23">
        <v>0</v>
      </c>
      <c r="L352" s="173"/>
      <c r="M352" s="219"/>
      <c r="N352" s="221">
        <v>0</v>
      </c>
      <c r="O352" s="219">
        <f>O354+O357+O360</f>
        <v>0</v>
      </c>
      <c r="P352" s="47"/>
      <c r="Q352" s="48">
        <f t="shared" si="52"/>
        <v>0</v>
      </c>
      <c r="R352" s="47"/>
      <c r="S352" s="47"/>
      <c r="T352" s="23">
        <v>0</v>
      </c>
      <c r="U352" s="47">
        <f>U354+U357+U360</f>
        <v>0</v>
      </c>
      <c r="V352" s="47"/>
      <c r="W352" s="23">
        <v>0</v>
      </c>
      <c r="X352" s="47">
        <f>X354+X357+X360</f>
        <v>0</v>
      </c>
      <c r="Y352" s="156"/>
    </row>
    <row r="353" spans="1:25" ht="12.75" customHeight="1">
      <c r="A353" s="67"/>
      <c r="B353" s="68"/>
      <c r="C353" s="68"/>
      <c r="D353" s="61"/>
      <c r="E353" s="69" t="s">
        <v>5</v>
      </c>
      <c r="F353" s="61"/>
      <c r="G353" s="23"/>
      <c r="H353" s="23"/>
      <c r="I353" s="23"/>
      <c r="J353" s="23"/>
      <c r="K353" s="23"/>
      <c r="L353" s="173"/>
      <c r="M353" s="219"/>
      <c r="N353" s="221">
        <v>0</v>
      </c>
      <c r="O353" s="219"/>
      <c r="P353" s="47"/>
      <c r="Q353" s="48">
        <f t="shared" si="52"/>
        <v>0</v>
      </c>
      <c r="R353" s="47"/>
      <c r="S353" s="47"/>
      <c r="T353" s="23">
        <v>0</v>
      </c>
      <c r="U353" s="47"/>
      <c r="V353" s="47"/>
      <c r="W353" s="23">
        <v>0</v>
      </c>
      <c r="X353" s="47"/>
      <c r="Y353" s="156"/>
    </row>
    <row r="354" spans="1:25" ht="43.5" customHeight="1">
      <c r="A354" s="234">
        <v>2621</v>
      </c>
      <c r="B354" s="233">
        <v>6</v>
      </c>
      <c r="C354" s="233">
        <v>2</v>
      </c>
      <c r="D354" s="235" t="s">
        <v>191</v>
      </c>
      <c r="E354" s="46" t="s">
        <v>769</v>
      </c>
      <c r="F354" s="61"/>
      <c r="G354" s="23">
        <f>G355</f>
        <v>19398.8</v>
      </c>
      <c r="H354" s="23"/>
      <c r="I354" s="23">
        <f>I355</f>
        <v>19398.8</v>
      </c>
      <c r="J354" s="23"/>
      <c r="K354" s="23"/>
      <c r="L354" s="173"/>
      <c r="M354" s="219"/>
      <c r="N354" s="221">
        <v>0</v>
      </c>
      <c r="O354" s="219"/>
      <c r="P354" s="47"/>
      <c r="Q354" s="48"/>
      <c r="R354" s="47"/>
      <c r="S354" s="47"/>
      <c r="T354" s="23">
        <v>0</v>
      </c>
      <c r="U354" s="47"/>
      <c r="V354" s="47"/>
      <c r="W354" s="23">
        <v>0</v>
      </c>
      <c r="X354" s="47"/>
      <c r="Y354" s="156"/>
    </row>
    <row r="355" spans="1:25" ht="23.25" customHeight="1">
      <c r="A355" s="67"/>
      <c r="B355" s="68"/>
      <c r="C355" s="68"/>
      <c r="D355" s="61"/>
      <c r="E355" s="69" t="s">
        <v>439</v>
      </c>
      <c r="F355" s="61" t="s">
        <v>436</v>
      </c>
      <c r="G355" s="23">
        <f>I355</f>
        <v>19398.8</v>
      </c>
      <c r="H355" s="23" t="s">
        <v>364</v>
      </c>
      <c r="I355" s="23">
        <v>19398.8</v>
      </c>
      <c r="J355" s="23"/>
      <c r="K355" s="23"/>
      <c r="L355" s="173"/>
      <c r="M355" s="219"/>
      <c r="N355" s="221"/>
      <c r="O355" s="219"/>
      <c r="P355" s="47"/>
      <c r="Q355" s="48"/>
      <c r="R355" s="47"/>
      <c r="S355" s="47"/>
      <c r="T355" s="23"/>
      <c r="U355" s="47"/>
      <c r="V355" s="47"/>
      <c r="W355" s="23"/>
      <c r="X355" s="47"/>
      <c r="Y355" s="156"/>
    </row>
    <row r="356" spans="1:25" ht="12.75" customHeight="1">
      <c r="A356" s="67"/>
      <c r="B356" s="68"/>
      <c r="C356" s="68"/>
      <c r="D356" s="61"/>
      <c r="E356" s="69"/>
      <c r="F356" s="61"/>
      <c r="G356" s="23"/>
      <c r="H356" s="23"/>
      <c r="I356" s="23"/>
      <c r="J356" s="23"/>
      <c r="K356" s="23"/>
      <c r="L356" s="173"/>
      <c r="M356" s="219"/>
      <c r="N356" s="221"/>
      <c r="O356" s="219"/>
      <c r="P356" s="47"/>
      <c r="Q356" s="48"/>
      <c r="R356" s="47"/>
      <c r="S356" s="47"/>
      <c r="T356" s="23"/>
      <c r="U356" s="47"/>
      <c r="V356" s="47"/>
      <c r="W356" s="23"/>
      <c r="X356" s="47"/>
      <c r="Y356" s="156"/>
    </row>
    <row r="357" spans="1:25" s="43" customFormat="1" ht="46.5" customHeight="1">
      <c r="A357" s="44"/>
      <c r="B357" s="25"/>
      <c r="C357" s="25"/>
      <c r="D357" s="45"/>
      <c r="E357" s="21" t="s">
        <v>770</v>
      </c>
      <c r="F357" s="20"/>
      <c r="G357" s="22"/>
      <c r="H357" s="22"/>
      <c r="I357" s="22"/>
      <c r="J357" s="23"/>
      <c r="K357" s="22"/>
      <c r="L357" s="173"/>
      <c r="M357" s="219"/>
      <c r="N357" s="221">
        <v>0</v>
      </c>
      <c r="O357" s="219"/>
      <c r="P357" s="47"/>
      <c r="Q357" s="48">
        <f t="shared" si="52"/>
        <v>0</v>
      </c>
      <c r="R357" s="47"/>
      <c r="S357" s="47"/>
      <c r="T357" s="23">
        <v>0</v>
      </c>
      <c r="U357" s="47"/>
      <c r="V357" s="47"/>
      <c r="W357" s="23">
        <v>0</v>
      </c>
      <c r="X357" s="47"/>
      <c r="Y357" s="156"/>
    </row>
    <row r="358" spans="1:25" ht="12.75" customHeight="1">
      <c r="A358" s="67"/>
      <c r="B358" s="68"/>
      <c r="C358" s="68"/>
      <c r="D358" s="61"/>
      <c r="E358" s="69" t="s">
        <v>395</v>
      </c>
      <c r="F358" s="61" t="s">
        <v>396</v>
      </c>
      <c r="G358" s="23">
        <v>0</v>
      </c>
      <c r="H358" s="23">
        <v>0</v>
      </c>
      <c r="I358" s="23">
        <v>0</v>
      </c>
      <c r="J358" s="23"/>
      <c r="K358" s="23">
        <v>0</v>
      </c>
      <c r="L358" s="173"/>
      <c r="M358" s="219"/>
      <c r="N358" s="221">
        <v>0</v>
      </c>
      <c r="O358" s="219"/>
      <c r="P358" s="47"/>
      <c r="Q358" s="48">
        <f t="shared" si="52"/>
        <v>0</v>
      </c>
      <c r="R358" s="47"/>
      <c r="S358" s="47"/>
      <c r="T358" s="23">
        <v>0</v>
      </c>
      <c r="U358" s="47"/>
      <c r="V358" s="47"/>
      <c r="W358" s="23">
        <v>0</v>
      </c>
      <c r="X358" s="47"/>
      <c r="Y358" s="156"/>
    </row>
    <row r="359" spans="1:25" ht="12.75" customHeight="1">
      <c r="A359" s="67"/>
      <c r="B359" s="68"/>
      <c r="C359" s="68"/>
      <c r="D359" s="61"/>
      <c r="E359" s="69" t="s">
        <v>432</v>
      </c>
      <c r="F359" s="61" t="s">
        <v>433</v>
      </c>
      <c r="G359" s="23">
        <v>0</v>
      </c>
      <c r="H359" s="23">
        <v>0</v>
      </c>
      <c r="I359" s="23">
        <v>0</v>
      </c>
      <c r="J359" s="23"/>
      <c r="K359" s="23">
        <v>0</v>
      </c>
      <c r="L359" s="173"/>
      <c r="M359" s="219"/>
      <c r="N359" s="221">
        <v>0</v>
      </c>
      <c r="O359" s="219"/>
      <c r="P359" s="47"/>
      <c r="Q359" s="48">
        <f t="shared" si="52"/>
        <v>0</v>
      </c>
      <c r="R359" s="47"/>
      <c r="S359" s="47"/>
      <c r="T359" s="23">
        <v>0</v>
      </c>
      <c r="U359" s="47"/>
      <c r="V359" s="47"/>
      <c r="W359" s="23">
        <v>0</v>
      </c>
      <c r="X359" s="47"/>
      <c r="Y359" s="156"/>
    </row>
    <row r="360" spans="1:25" s="43" customFormat="1" ht="73.5" customHeight="1">
      <c r="A360" s="44"/>
      <c r="B360" s="25"/>
      <c r="C360" s="25"/>
      <c r="D360" s="45"/>
      <c r="E360" s="21" t="s">
        <v>771</v>
      </c>
      <c r="F360" s="20"/>
      <c r="G360" s="22"/>
      <c r="H360" s="22"/>
      <c r="I360" s="22"/>
      <c r="J360" s="23"/>
      <c r="K360" s="22"/>
      <c r="L360" s="173"/>
      <c r="M360" s="219"/>
      <c r="N360" s="221">
        <v>0</v>
      </c>
      <c r="O360" s="219"/>
      <c r="P360" s="47"/>
      <c r="Q360" s="48">
        <f t="shared" si="52"/>
        <v>0</v>
      </c>
      <c r="R360" s="47"/>
      <c r="S360" s="47"/>
      <c r="T360" s="23">
        <v>0</v>
      </c>
      <c r="U360" s="47"/>
      <c r="V360" s="47"/>
      <c r="W360" s="23">
        <v>0</v>
      </c>
      <c r="X360" s="47"/>
      <c r="Y360" s="156"/>
    </row>
    <row r="361" spans="1:25" ht="12.75" customHeight="1">
      <c r="A361" s="67"/>
      <c r="B361" s="68"/>
      <c r="C361" s="68"/>
      <c r="D361" s="61"/>
      <c r="E361" s="69" t="s">
        <v>378</v>
      </c>
      <c r="F361" s="61" t="s">
        <v>377</v>
      </c>
      <c r="G361" s="23">
        <v>0</v>
      </c>
      <c r="H361" s="23">
        <v>0</v>
      </c>
      <c r="I361" s="23">
        <v>0</v>
      </c>
      <c r="J361" s="23"/>
      <c r="K361" s="23">
        <v>0</v>
      </c>
      <c r="L361" s="173"/>
      <c r="M361" s="219"/>
      <c r="N361" s="221">
        <v>0</v>
      </c>
      <c r="O361" s="219"/>
      <c r="P361" s="47"/>
      <c r="Q361" s="48">
        <f t="shared" si="52"/>
        <v>0</v>
      </c>
      <c r="R361" s="47"/>
      <c r="S361" s="47"/>
      <c r="T361" s="23">
        <v>0</v>
      </c>
      <c r="U361" s="47"/>
      <c r="V361" s="47"/>
      <c r="W361" s="23">
        <v>0</v>
      </c>
      <c r="X361" s="47"/>
      <c r="Y361" s="156"/>
    </row>
    <row r="362" spans="1:25" ht="12.75" customHeight="1">
      <c r="A362" s="67"/>
      <c r="B362" s="68">
        <v>6</v>
      </c>
      <c r="C362" s="68">
        <v>3</v>
      </c>
      <c r="D362" s="61">
        <v>0</v>
      </c>
      <c r="E362" s="79" t="s">
        <v>632</v>
      </c>
      <c r="F362" s="61"/>
      <c r="G362" s="19">
        <f>H362</f>
        <v>7540.7000000000007</v>
      </c>
      <c r="H362" s="19">
        <f>H365+H366</f>
        <v>7540.7000000000007</v>
      </c>
      <c r="I362" s="23"/>
      <c r="J362" s="23">
        <f>K362</f>
        <v>4400</v>
      </c>
      <c r="K362" s="19">
        <f>K365+K366</f>
        <v>4400</v>
      </c>
      <c r="L362" s="173"/>
      <c r="M362" s="219">
        <f>M364</f>
        <v>39000</v>
      </c>
      <c r="N362" s="221">
        <f>N365+N366</f>
        <v>3000</v>
      </c>
      <c r="O362" s="219">
        <f>O364</f>
        <v>36000</v>
      </c>
      <c r="P362" s="47"/>
      <c r="Q362" s="48">
        <f>N362-K362</f>
        <v>-1400</v>
      </c>
      <c r="R362" s="47"/>
      <c r="S362" s="47">
        <f>S364</f>
        <v>3000</v>
      </c>
      <c r="T362" s="23">
        <f>T365+T366</f>
        <v>3000</v>
      </c>
      <c r="U362" s="47">
        <f>U364</f>
        <v>0</v>
      </c>
      <c r="V362" s="47">
        <f>V364</f>
        <v>3000</v>
      </c>
      <c r="W362" s="23">
        <f>W365+W366</f>
        <v>3000</v>
      </c>
      <c r="X362" s="47">
        <f>X364</f>
        <v>0</v>
      </c>
      <c r="Y362" s="156"/>
    </row>
    <row r="363" spans="1:25" ht="12.75" customHeight="1">
      <c r="A363" s="67"/>
      <c r="B363" s="68"/>
      <c r="C363" s="68"/>
      <c r="D363" s="61"/>
      <c r="E363" s="69" t="s">
        <v>633</v>
      </c>
      <c r="F363" s="61"/>
      <c r="G363" s="23"/>
      <c r="H363" s="23"/>
      <c r="I363" s="23"/>
      <c r="J363" s="23"/>
      <c r="K363" s="23"/>
      <c r="L363" s="173"/>
      <c r="M363" s="219"/>
      <c r="N363" s="221"/>
      <c r="O363" s="219"/>
      <c r="P363" s="47"/>
      <c r="Q363" s="48">
        <f t="shared" ref="Q363:Q431" si="53">N363-K363</f>
        <v>0</v>
      </c>
      <c r="R363" s="47"/>
      <c r="S363" s="47"/>
      <c r="T363" s="23"/>
      <c r="U363" s="47"/>
      <c r="V363" s="47"/>
      <c r="W363" s="23"/>
      <c r="X363" s="47"/>
      <c r="Y363" s="156"/>
    </row>
    <row r="364" spans="1:25" ht="12.75" customHeight="1">
      <c r="A364" s="67"/>
      <c r="B364" s="68">
        <v>6</v>
      </c>
      <c r="C364" s="68">
        <v>3</v>
      </c>
      <c r="D364" s="61">
        <v>1</v>
      </c>
      <c r="E364" s="69" t="s">
        <v>632</v>
      </c>
      <c r="F364" s="61"/>
      <c r="G364" s="23"/>
      <c r="H364" s="23"/>
      <c r="I364" s="23"/>
      <c r="J364" s="23"/>
      <c r="K364" s="23"/>
      <c r="L364" s="173"/>
      <c r="M364" s="219">
        <f>N364+O364</f>
        <v>39000</v>
      </c>
      <c r="N364" s="221">
        <f>N365+N366</f>
        <v>3000</v>
      </c>
      <c r="O364" s="219">
        <f>O367+O368+O369</f>
        <v>36000</v>
      </c>
      <c r="P364" s="47"/>
      <c r="Q364" s="48"/>
      <c r="R364" s="47"/>
      <c r="S364" s="47">
        <f>T364+U364</f>
        <v>3000</v>
      </c>
      <c r="T364" s="23">
        <f>T365+T366</f>
        <v>3000</v>
      </c>
      <c r="U364" s="47">
        <f>U367+U368+U369</f>
        <v>0</v>
      </c>
      <c r="V364" s="47">
        <f>W364+X364</f>
        <v>3000</v>
      </c>
      <c r="W364" s="23">
        <f>W365+W366</f>
        <v>3000</v>
      </c>
      <c r="X364" s="47">
        <f>X367+X368+X369</f>
        <v>0</v>
      </c>
      <c r="Y364" s="156"/>
    </row>
    <row r="365" spans="1:25" ht="12.75" customHeight="1">
      <c r="A365" s="67"/>
      <c r="B365" s="260"/>
      <c r="C365" s="260"/>
      <c r="D365" s="260"/>
      <c r="E365" s="52"/>
      <c r="F365" s="61">
        <v>4213</v>
      </c>
      <c r="G365" s="23">
        <f>H365</f>
        <v>2198.6</v>
      </c>
      <c r="H365" s="23">
        <v>2198.6</v>
      </c>
      <c r="I365" s="23" t="s">
        <v>754</v>
      </c>
      <c r="J365" s="23">
        <f>K365</f>
        <v>4400</v>
      </c>
      <c r="K365" s="23">
        <v>4400</v>
      </c>
      <c r="L365" s="173"/>
      <c r="M365" s="219">
        <f>N365</f>
        <v>3000</v>
      </c>
      <c r="N365" s="221">
        <v>3000</v>
      </c>
      <c r="O365" s="219" t="s">
        <v>364</v>
      </c>
      <c r="P365" s="47"/>
      <c r="Q365" s="48">
        <f t="shared" si="53"/>
        <v>-1400</v>
      </c>
      <c r="R365" s="47"/>
      <c r="S365" s="47">
        <f>T365</f>
        <v>3000</v>
      </c>
      <c r="T365" s="23">
        <v>3000</v>
      </c>
      <c r="U365" s="47" t="s">
        <v>364</v>
      </c>
      <c r="V365" s="47">
        <f>W365</f>
        <v>3000</v>
      </c>
      <c r="W365" s="23">
        <v>3000</v>
      </c>
      <c r="X365" s="47" t="s">
        <v>364</v>
      </c>
      <c r="Y365" s="156"/>
    </row>
    <row r="366" spans="1:25" ht="12.75" customHeight="1">
      <c r="A366" s="67"/>
      <c r="B366" s="68"/>
      <c r="C366" s="68"/>
      <c r="D366" s="61"/>
      <c r="E366" s="259"/>
      <c r="F366" s="61">
        <v>4511</v>
      </c>
      <c r="G366" s="23">
        <f>H366</f>
        <v>5342.1</v>
      </c>
      <c r="H366" s="23">
        <v>5342.1</v>
      </c>
      <c r="I366" s="23" t="s">
        <v>754</v>
      </c>
      <c r="J366" s="23">
        <f>K366</f>
        <v>0</v>
      </c>
      <c r="K366" s="23"/>
      <c r="L366" s="173"/>
      <c r="M366" s="219">
        <f>N366</f>
        <v>0</v>
      </c>
      <c r="N366" s="221">
        <v>0</v>
      </c>
      <c r="O366" s="219" t="s">
        <v>364</v>
      </c>
      <c r="P366" s="47"/>
      <c r="Q366" s="48">
        <f t="shared" si="53"/>
        <v>0</v>
      </c>
      <c r="R366" s="47"/>
      <c r="S366" s="47">
        <f>T366</f>
        <v>0</v>
      </c>
      <c r="T366" s="23">
        <v>0</v>
      </c>
      <c r="U366" s="47" t="s">
        <v>364</v>
      </c>
      <c r="V366" s="47">
        <f>W366</f>
        <v>0</v>
      </c>
      <c r="W366" s="23">
        <v>0</v>
      </c>
      <c r="X366" s="47" t="s">
        <v>364</v>
      </c>
      <c r="Y366" s="156"/>
    </row>
    <row r="367" spans="1:25" ht="12.75" customHeight="1">
      <c r="A367" s="67"/>
      <c r="B367" s="68"/>
      <c r="C367" s="68"/>
      <c r="D367" s="61"/>
      <c r="E367" s="69"/>
      <c r="F367" s="61" t="s">
        <v>436</v>
      </c>
      <c r="G367" s="23"/>
      <c r="H367" s="23"/>
      <c r="I367" s="23"/>
      <c r="J367" s="23"/>
      <c r="K367" s="23"/>
      <c r="L367" s="173"/>
      <c r="M367" s="219">
        <f>O367</f>
        <v>14680</v>
      </c>
      <c r="N367" s="221" t="s">
        <v>364</v>
      </c>
      <c r="O367" s="219">
        <v>14680</v>
      </c>
      <c r="P367" s="47"/>
      <c r="Q367" s="48"/>
      <c r="R367" s="47"/>
      <c r="S367" s="47">
        <f>U367</f>
        <v>0</v>
      </c>
      <c r="T367" s="23" t="s">
        <v>364</v>
      </c>
      <c r="U367" s="47"/>
      <c r="V367" s="47">
        <f>X367</f>
        <v>0</v>
      </c>
      <c r="W367" s="23" t="s">
        <v>364</v>
      </c>
      <c r="X367" s="47"/>
      <c r="Y367" s="156"/>
    </row>
    <row r="368" spans="1:25" ht="12.75" customHeight="1">
      <c r="A368" s="67"/>
      <c r="B368" s="68"/>
      <c r="C368" s="68"/>
      <c r="D368" s="61"/>
      <c r="E368" s="69"/>
      <c r="F368" s="61" t="s">
        <v>438</v>
      </c>
      <c r="G368" s="23"/>
      <c r="H368" s="23"/>
      <c r="I368" s="23"/>
      <c r="J368" s="23"/>
      <c r="K368" s="23"/>
      <c r="L368" s="173"/>
      <c r="M368" s="219">
        <f t="shared" ref="M368:M369" si="54">O368</f>
        <v>20320</v>
      </c>
      <c r="N368" s="221" t="s">
        <v>364</v>
      </c>
      <c r="O368" s="219">
        <v>20320</v>
      </c>
      <c r="P368" s="47"/>
      <c r="Q368" s="48"/>
      <c r="R368" s="47"/>
      <c r="S368" s="47">
        <f t="shared" ref="S368:S369" si="55">U368</f>
        <v>0</v>
      </c>
      <c r="T368" s="23" t="s">
        <v>364</v>
      </c>
      <c r="U368" s="47"/>
      <c r="V368" s="47">
        <f t="shared" ref="V368:V369" si="56">X368</f>
        <v>0</v>
      </c>
      <c r="W368" s="23" t="s">
        <v>364</v>
      </c>
      <c r="X368" s="47"/>
      <c r="Y368" s="156"/>
    </row>
    <row r="369" spans="1:25" ht="12.75" customHeight="1">
      <c r="A369" s="67"/>
      <c r="B369" s="68"/>
      <c r="C369" s="68"/>
      <c r="D369" s="61"/>
      <c r="E369" s="69"/>
      <c r="F369" s="61" t="s">
        <v>448</v>
      </c>
      <c r="G369" s="23"/>
      <c r="H369" s="23"/>
      <c r="I369" s="23"/>
      <c r="J369" s="23"/>
      <c r="K369" s="23"/>
      <c r="L369" s="173"/>
      <c r="M369" s="219">
        <f t="shared" si="54"/>
        <v>1000</v>
      </c>
      <c r="N369" s="221" t="s">
        <v>364</v>
      </c>
      <c r="O369" s="219">
        <v>1000</v>
      </c>
      <c r="P369" s="47"/>
      <c r="Q369" s="48"/>
      <c r="R369" s="47"/>
      <c r="S369" s="47">
        <f t="shared" si="55"/>
        <v>0</v>
      </c>
      <c r="T369" s="23" t="s">
        <v>364</v>
      </c>
      <c r="U369" s="47"/>
      <c r="V369" s="47">
        <f t="shared" si="56"/>
        <v>0</v>
      </c>
      <c r="W369" s="23" t="s">
        <v>364</v>
      </c>
      <c r="X369" s="47"/>
      <c r="Y369" s="156"/>
    </row>
    <row r="370" spans="1:25" s="43" customFormat="1" ht="27.75" customHeight="1">
      <c r="A370" s="44" t="s">
        <v>271</v>
      </c>
      <c r="B370" s="25" t="s">
        <v>267</v>
      </c>
      <c r="C370" s="25" t="s">
        <v>231</v>
      </c>
      <c r="D370" s="45" t="s">
        <v>188</v>
      </c>
      <c r="E370" s="21" t="s">
        <v>272</v>
      </c>
      <c r="F370" s="20"/>
      <c r="G370" s="22">
        <f>H370+I370</f>
        <v>82433.8</v>
      </c>
      <c r="H370" s="22">
        <f>H372</f>
        <v>82433.8</v>
      </c>
      <c r="I370" s="22">
        <f>I372</f>
        <v>0</v>
      </c>
      <c r="J370" s="22">
        <f>J372</f>
        <v>96000</v>
      </c>
      <c r="K370" s="22">
        <f>K372</f>
        <v>96000</v>
      </c>
      <c r="L370" s="22"/>
      <c r="M370" s="220">
        <f>M372</f>
        <v>96000</v>
      </c>
      <c r="N370" s="221">
        <f>N372</f>
        <v>96000</v>
      </c>
      <c r="O370" s="220"/>
      <c r="P370" s="73"/>
      <c r="Q370" s="48">
        <f t="shared" si="53"/>
        <v>0</v>
      </c>
      <c r="R370" s="73"/>
      <c r="S370" s="73">
        <f>S372</f>
        <v>96000</v>
      </c>
      <c r="T370" s="23">
        <f>T372</f>
        <v>96000</v>
      </c>
      <c r="U370" s="73"/>
      <c r="V370" s="73">
        <f>V372</f>
        <v>96000</v>
      </c>
      <c r="W370" s="23">
        <f>W372</f>
        <v>96000</v>
      </c>
      <c r="X370" s="73"/>
      <c r="Y370" s="156"/>
    </row>
    <row r="371" spans="1:25" ht="12.75" customHeight="1">
      <c r="A371" s="67"/>
      <c r="B371" s="68"/>
      <c r="C371" s="68"/>
      <c r="D371" s="61"/>
      <c r="E371" s="69" t="s">
        <v>193</v>
      </c>
      <c r="F371" s="61"/>
      <c r="G371" s="23"/>
      <c r="H371" s="23"/>
      <c r="I371" s="23"/>
      <c r="J371" s="23"/>
      <c r="K371" s="23"/>
      <c r="L371" s="173"/>
      <c r="M371" s="219"/>
      <c r="N371" s="221">
        <v>0</v>
      </c>
      <c r="O371" s="219"/>
      <c r="P371" s="47"/>
      <c r="Q371" s="48">
        <f t="shared" si="53"/>
        <v>0</v>
      </c>
      <c r="R371" s="47"/>
      <c r="S371" s="47"/>
      <c r="T371" s="23">
        <v>0</v>
      </c>
      <c r="U371" s="47"/>
      <c r="V371" s="47"/>
      <c r="W371" s="23">
        <v>0</v>
      </c>
      <c r="X371" s="47"/>
      <c r="Y371" s="156"/>
    </row>
    <row r="372" spans="1:25" ht="12.75" customHeight="1">
      <c r="A372" s="60" t="s">
        <v>273</v>
      </c>
      <c r="B372" s="30" t="s">
        <v>267</v>
      </c>
      <c r="C372" s="30" t="s">
        <v>231</v>
      </c>
      <c r="D372" s="61" t="s">
        <v>191</v>
      </c>
      <c r="E372" s="69" t="s">
        <v>272</v>
      </c>
      <c r="F372" s="61"/>
      <c r="G372" s="23">
        <f>H372</f>
        <v>82433.8</v>
      </c>
      <c r="H372" s="23">
        <f>H374</f>
        <v>82433.8</v>
      </c>
      <c r="I372" s="23"/>
      <c r="J372" s="23">
        <f>K372</f>
        <v>96000</v>
      </c>
      <c r="K372" s="23">
        <f>K374</f>
        <v>96000</v>
      </c>
      <c r="L372" s="173"/>
      <c r="M372" s="219">
        <f>M374</f>
        <v>96000</v>
      </c>
      <c r="N372" s="221">
        <f>N374</f>
        <v>96000</v>
      </c>
      <c r="O372" s="219"/>
      <c r="P372" s="47"/>
      <c r="Q372" s="48">
        <f t="shared" si="53"/>
        <v>0</v>
      </c>
      <c r="R372" s="47"/>
      <c r="S372" s="47">
        <f>S374</f>
        <v>96000</v>
      </c>
      <c r="T372" s="23">
        <f>T374</f>
        <v>96000</v>
      </c>
      <c r="U372" s="47"/>
      <c r="V372" s="47">
        <f>V374</f>
        <v>96000</v>
      </c>
      <c r="W372" s="23">
        <f>W374</f>
        <v>96000</v>
      </c>
      <c r="X372" s="47"/>
      <c r="Y372" s="157"/>
    </row>
    <row r="373" spans="1:25" ht="12.75" customHeight="1">
      <c r="A373" s="67"/>
      <c r="B373" s="68"/>
      <c r="C373" s="68"/>
      <c r="D373" s="61"/>
      <c r="E373" s="69" t="s">
        <v>5</v>
      </c>
      <c r="F373" s="61"/>
      <c r="G373" s="23"/>
      <c r="H373" s="23"/>
      <c r="I373" s="23"/>
      <c r="J373" s="23"/>
      <c r="K373" s="23"/>
      <c r="L373" s="173"/>
      <c r="M373" s="219"/>
      <c r="N373" s="221"/>
      <c r="O373" s="219"/>
      <c r="P373" s="47"/>
      <c r="Q373" s="48">
        <f t="shared" si="53"/>
        <v>0</v>
      </c>
      <c r="R373" s="47"/>
      <c r="S373" s="47"/>
      <c r="T373" s="23"/>
      <c r="U373" s="47"/>
      <c r="V373" s="47"/>
      <c r="W373" s="23"/>
      <c r="X373" s="47"/>
      <c r="Y373" s="156"/>
    </row>
    <row r="374" spans="1:25" ht="12.75" customHeight="1">
      <c r="A374" s="67"/>
      <c r="B374" s="68"/>
      <c r="C374" s="68"/>
      <c r="D374" s="61"/>
      <c r="E374" s="69" t="s">
        <v>272</v>
      </c>
      <c r="F374" s="61">
        <v>4212</v>
      </c>
      <c r="G374" s="23">
        <f>H374</f>
        <v>82433.8</v>
      </c>
      <c r="H374" s="23">
        <v>82433.8</v>
      </c>
      <c r="I374" s="23" t="s">
        <v>364</v>
      </c>
      <c r="J374" s="23">
        <f>K374</f>
        <v>96000</v>
      </c>
      <c r="K374" s="23">
        <v>96000</v>
      </c>
      <c r="L374" s="173"/>
      <c r="M374" s="219">
        <f>N374</f>
        <v>96000</v>
      </c>
      <c r="N374" s="221">
        <v>96000</v>
      </c>
      <c r="O374" s="219"/>
      <c r="P374" s="47"/>
      <c r="Q374" s="48">
        <f t="shared" si="53"/>
        <v>0</v>
      </c>
      <c r="R374" s="47"/>
      <c r="S374" s="47">
        <f>T374</f>
        <v>96000</v>
      </c>
      <c r="T374" s="23">
        <v>96000</v>
      </c>
      <c r="U374" s="47"/>
      <c r="V374" s="47">
        <f>W374</f>
        <v>96000</v>
      </c>
      <c r="W374" s="23">
        <v>96000</v>
      </c>
      <c r="X374" s="47"/>
      <c r="Y374" s="157"/>
    </row>
    <row r="375" spans="1:25" ht="12.75" customHeight="1">
      <c r="A375" s="67"/>
      <c r="B375" s="68">
        <v>6</v>
      </c>
      <c r="C375" s="68">
        <v>6</v>
      </c>
      <c r="D375" s="61">
        <v>1</v>
      </c>
      <c r="E375" s="227" t="s">
        <v>634</v>
      </c>
      <c r="F375" s="61"/>
      <c r="G375" s="19">
        <f>H375+I375</f>
        <v>6428</v>
      </c>
      <c r="H375" s="19">
        <f>H377</f>
        <v>4578</v>
      </c>
      <c r="I375" s="19">
        <f>I378</f>
        <v>1850</v>
      </c>
      <c r="J375" s="19">
        <f>K375+L375</f>
        <v>76566.700000000012</v>
      </c>
      <c r="K375" s="19">
        <f>K377</f>
        <v>4527.6000000000004</v>
      </c>
      <c r="L375" s="174">
        <f>L378</f>
        <v>72039.100000000006</v>
      </c>
      <c r="M375" s="223">
        <f>M377</f>
        <v>4980.3999999999996</v>
      </c>
      <c r="N375" s="229">
        <f>N377</f>
        <v>4980.3999999999996</v>
      </c>
      <c r="O375" s="223"/>
      <c r="P375" s="47"/>
      <c r="Q375" s="48">
        <f t="shared" si="53"/>
        <v>452.79999999999927</v>
      </c>
      <c r="R375" s="47"/>
      <c r="S375" s="48">
        <f>S377</f>
        <v>4980.3999999999996</v>
      </c>
      <c r="T375" s="19">
        <f>T377</f>
        <v>4980.3999999999996</v>
      </c>
      <c r="U375" s="48"/>
      <c r="V375" s="48">
        <f>V377</f>
        <v>4980.3999999999996</v>
      </c>
      <c r="W375" s="19">
        <f>W377</f>
        <v>4980.3999999999996</v>
      </c>
      <c r="X375" s="48"/>
      <c r="Y375" s="156"/>
    </row>
    <row r="376" spans="1:25" ht="12.75" customHeight="1">
      <c r="A376" s="67"/>
      <c r="B376" s="68"/>
      <c r="C376" s="68"/>
      <c r="D376" s="61"/>
      <c r="E376" s="69" t="s">
        <v>5</v>
      </c>
      <c r="F376" s="61"/>
      <c r="G376" s="23"/>
      <c r="H376" s="23"/>
      <c r="I376" s="23"/>
      <c r="J376" s="23"/>
      <c r="K376" s="23"/>
      <c r="L376" s="173"/>
      <c r="M376" s="219"/>
      <c r="N376" s="221">
        <v>0</v>
      </c>
      <c r="O376" s="219"/>
      <c r="P376" s="47"/>
      <c r="Q376" s="48">
        <f t="shared" si="53"/>
        <v>0</v>
      </c>
      <c r="R376" s="47"/>
      <c r="S376" s="47"/>
      <c r="T376" s="23">
        <v>0</v>
      </c>
      <c r="U376" s="47"/>
      <c r="V376" s="47"/>
      <c r="W376" s="23">
        <v>0</v>
      </c>
      <c r="X376" s="47"/>
      <c r="Y376" s="156"/>
    </row>
    <row r="377" spans="1:25" ht="12.75" customHeight="1">
      <c r="A377" s="67"/>
      <c r="B377" s="68"/>
      <c r="C377" s="68"/>
      <c r="D377" s="61"/>
      <c r="E377" s="80" t="s">
        <v>635</v>
      </c>
      <c r="F377" s="61">
        <v>4251</v>
      </c>
      <c r="G377" s="23">
        <f>H377</f>
        <v>4578</v>
      </c>
      <c r="H377" s="23">
        <v>4578</v>
      </c>
      <c r="I377" s="23" t="s">
        <v>364</v>
      </c>
      <c r="J377" s="23">
        <f>K377</f>
        <v>4527.6000000000004</v>
      </c>
      <c r="K377" s="23">
        <v>4527.6000000000004</v>
      </c>
      <c r="L377" s="173"/>
      <c r="M377" s="219">
        <f>N377</f>
        <v>4980.3999999999996</v>
      </c>
      <c r="N377" s="221">
        <v>4980.3999999999996</v>
      </c>
      <c r="O377" s="219"/>
      <c r="P377" s="47"/>
      <c r="Q377" s="48">
        <f t="shared" si="53"/>
        <v>452.79999999999927</v>
      </c>
      <c r="R377" s="47"/>
      <c r="S377" s="47">
        <f>T377</f>
        <v>4980.3999999999996</v>
      </c>
      <c r="T377" s="23">
        <v>4980.3999999999996</v>
      </c>
      <c r="U377" s="47"/>
      <c r="V377" s="47">
        <f>W377</f>
        <v>4980.3999999999996</v>
      </c>
      <c r="W377" s="23">
        <v>4980.3999999999996</v>
      </c>
      <c r="X377" s="47"/>
      <c r="Y377" s="156"/>
    </row>
    <row r="378" spans="1:25" ht="12.75" customHeight="1">
      <c r="A378" s="67"/>
      <c r="B378" s="68"/>
      <c r="C378" s="68"/>
      <c r="D378" s="61"/>
      <c r="E378" s="81"/>
      <c r="F378" s="61" t="s">
        <v>438</v>
      </c>
      <c r="G378" s="23">
        <f>I378</f>
        <v>1850</v>
      </c>
      <c r="H378" s="23" t="s">
        <v>364</v>
      </c>
      <c r="I378" s="23">
        <v>1850</v>
      </c>
      <c r="J378" s="23">
        <f>K378 +L378</f>
        <v>72039.100000000006</v>
      </c>
      <c r="K378" s="23">
        <v>0</v>
      </c>
      <c r="L378" s="173">
        <v>72039.100000000006</v>
      </c>
      <c r="M378" s="219">
        <f>O378</f>
        <v>0</v>
      </c>
      <c r="N378" s="221" t="s">
        <v>364</v>
      </c>
      <c r="O378" s="219"/>
      <c r="P378" s="47"/>
      <c r="Q378" s="48" t="s">
        <v>364</v>
      </c>
      <c r="R378" s="47"/>
      <c r="S378" s="47">
        <f>U378</f>
        <v>0</v>
      </c>
      <c r="T378" s="23" t="s">
        <v>364</v>
      </c>
      <c r="U378" s="47"/>
      <c r="V378" s="47">
        <f>X378</f>
        <v>0</v>
      </c>
      <c r="W378" s="23" t="s">
        <v>364</v>
      </c>
      <c r="X378" s="47"/>
      <c r="Y378" s="157"/>
    </row>
    <row r="379" spans="1:25" s="43" customFormat="1" ht="46.5" customHeight="1">
      <c r="A379" s="44"/>
      <c r="B379" s="25"/>
      <c r="C379" s="25"/>
      <c r="D379" s="45"/>
      <c r="E379" s="21" t="s">
        <v>563</v>
      </c>
      <c r="F379" s="20"/>
      <c r="G379" s="22"/>
      <c r="H379" s="22"/>
      <c r="I379" s="22"/>
      <c r="J379" s="23"/>
      <c r="K379" s="22"/>
      <c r="L379" s="173"/>
      <c r="M379" s="219"/>
      <c r="N379" s="221">
        <v>0</v>
      </c>
      <c r="O379" s="219"/>
      <c r="P379" s="47"/>
      <c r="Q379" s="48">
        <f t="shared" si="53"/>
        <v>0</v>
      </c>
      <c r="R379" s="47"/>
      <c r="S379" s="47"/>
      <c r="T379" s="23">
        <v>0</v>
      </c>
      <c r="U379" s="47"/>
      <c r="V379" s="47"/>
      <c r="W379" s="23">
        <v>0</v>
      </c>
      <c r="X379" s="47"/>
      <c r="Y379" s="156"/>
    </row>
    <row r="380" spans="1:25" ht="12.75" customHeight="1">
      <c r="A380" s="67"/>
      <c r="B380" s="68"/>
      <c r="C380" s="68"/>
      <c r="D380" s="61"/>
      <c r="E380" s="69" t="s">
        <v>400</v>
      </c>
      <c r="F380" s="61" t="s">
        <v>399</v>
      </c>
      <c r="G380" s="23">
        <v>0</v>
      </c>
      <c r="H380" s="23">
        <v>0</v>
      </c>
      <c r="I380" s="23">
        <v>0</v>
      </c>
      <c r="J380" s="23"/>
      <c r="K380" s="23">
        <v>0</v>
      </c>
      <c r="L380" s="173"/>
      <c r="M380" s="219"/>
      <c r="N380" s="221">
        <v>0</v>
      </c>
      <c r="O380" s="219"/>
      <c r="P380" s="47"/>
      <c r="Q380" s="48">
        <f t="shared" si="53"/>
        <v>0</v>
      </c>
      <c r="R380" s="47"/>
      <c r="S380" s="47"/>
      <c r="T380" s="23">
        <v>0</v>
      </c>
      <c r="U380" s="47"/>
      <c r="V380" s="47"/>
      <c r="W380" s="23">
        <v>0</v>
      </c>
      <c r="X380" s="47"/>
      <c r="Y380" s="156"/>
    </row>
    <row r="381" spans="1:25" ht="12.75" customHeight="1">
      <c r="A381" s="67"/>
      <c r="B381" s="68"/>
      <c r="C381" s="68"/>
      <c r="D381" s="61"/>
      <c r="E381" s="69" t="s">
        <v>437</v>
      </c>
      <c r="F381" s="61" t="s">
        <v>436</v>
      </c>
      <c r="G381" s="23">
        <v>0</v>
      </c>
      <c r="H381" s="23">
        <v>0</v>
      </c>
      <c r="I381" s="23">
        <v>0</v>
      </c>
      <c r="J381" s="23"/>
      <c r="K381" s="23">
        <v>0</v>
      </c>
      <c r="L381" s="173"/>
      <c r="M381" s="219"/>
      <c r="N381" s="221">
        <v>0</v>
      </c>
      <c r="O381" s="219"/>
      <c r="P381" s="47"/>
      <c r="Q381" s="48">
        <f t="shared" si="53"/>
        <v>0</v>
      </c>
      <c r="R381" s="47"/>
      <c r="S381" s="47"/>
      <c r="T381" s="23">
        <v>0</v>
      </c>
      <c r="U381" s="47"/>
      <c r="V381" s="47"/>
      <c r="W381" s="23">
        <v>0</v>
      </c>
      <c r="X381" s="47"/>
      <c r="Y381" s="157"/>
    </row>
    <row r="382" spans="1:25" s="43" customFormat="1" ht="46.5" customHeight="1">
      <c r="A382" s="44"/>
      <c r="B382" s="25"/>
      <c r="C382" s="25"/>
      <c r="D382" s="45"/>
      <c r="E382" s="21" t="s">
        <v>564</v>
      </c>
      <c r="F382" s="20"/>
      <c r="G382" s="22"/>
      <c r="H382" s="22"/>
      <c r="I382" s="22"/>
      <c r="J382" s="23"/>
      <c r="K382" s="22"/>
      <c r="L382" s="173"/>
      <c r="M382" s="219"/>
      <c r="N382" s="221">
        <v>0</v>
      </c>
      <c r="O382" s="219"/>
      <c r="P382" s="47"/>
      <c r="Q382" s="48">
        <f t="shared" si="53"/>
        <v>0</v>
      </c>
      <c r="R382" s="47"/>
      <c r="S382" s="47"/>
      <c r="T382" s="23">
        <v>0</v>
      </c>
      <c r="U382" s="47"/>
      <c r="V382" s="47"/>
      <c r="W382" s="23">
        <v>0</v>
      </c>
      <c r="X382" s="47"/>
      <c r="Y382" s="156"/>
    </row>
    <row r="383" spans="1:25" ht="12.75" customHeight="1">
      <c r="A383" s="67"/>
      <c r="B383" s="68"/>
      <c r="C383" s="68"/>
      <c r="D383" s="61"/>
      <c r="E383" s="69" t="s">
        <v>412</v>
      </c>
      <c r="F383" s="61" t="s">
        <v>413</v>
      </c>
      <c r="G383" s="23">
        <v>0</v>
      </c>
      <c r="H383" s="23">
        <v>0</v>
      </c>
      <c r="I383" s="23">
        <v>0</v>
      </c>
      <c r="J383" s="23"/>
      <c r="K383" s="23">
        <v>0</v>
      </c>
      <c r="L383" s="173"/>
      <c r="M383" s="219"/>
      <c r="N383" s="221">
        <v>0</v>
      </c>
      <c r="O383" s="219"/>
      <c r="P383" s="47"/>
      <c r="Q383" s="48">
        <f t="shared" si="53"/>
        <v>0</v>
      </c>
      <c r="R383" s="47"/>
      <c r="S383" s="47"/>
      <c r="T383" s="23">
        <v>0</v>
      </c>
      <c r="U383" s="47"/>
      <c r="V383" s="47"/>
      <c r="W383" s="23">
        <v>0</v>
      </c>
      <c r="X383" s="47"/>
      <c r="Y383" s="156"/>
    </row>
    <row r="384" spans="1:25" s="43" customFormat="1" ht="93" customHeight="1">
      <c r="A384" s="44"/>
      <c r="B384" s="25"/>
      <c r="C384" s="25"/>
      <c r="D384" s="45"/>
      <c r="E384" s="21" t="s">
        <v>565</v>
      </c>
      <c r="F384" s="20"/>
      <c r="G384" s="22"/>
      <c r="H384" s="22"/>
      <c r="I384" s="22"/>
      <c r="J384" s="23"/>
      <c r="K384" s="22"/>
      <c r="L384" s="173"/>
      <c r="M384" s="219"/>
      <c r="N384" s="221"/>
      <c r="O384" s="219"/>
      <c r="P384" s="47"/>
      <c r="Q384" s="48">
        <f t="shared" si="53"/>
        <v>0</v>
      </c>
      <c r="R384" s="47"/>
      <c r="S384" s="47"/>
      <c r="T384" s="23"/>
      <c r="U384" s="47"/>
      <c r="V384" s="47"/>
      <c r="W384" s="23"/>
      <c r="X384" s="47"/>
      <c r="Y384" s="156"/>
    </row>
    <row r="385" spans="1:25" ht="12.75" customHeight="1">
      <c r="A385" s="67"/>
      <c r="B385" s="68"/>
      <c r="C385" s="68"/>
      <c r="D385" s="61"/>
      <c r="E385" s="69" t="s">
        <v>432</v>
      </c>
      <c r="F385" s="61" t="s">
        <v>433</v>
      </c>
      <c r="G385" s="23">
        <v>0</v>
      </c>
      <c r="H385" s="23">
        <v>0</v>
      </c>
      <c r="I385" s="23">
        <v>0</v>
      </c>
      <c r="J385" s="23"/>
      <c r="K385" s="23">
        <v>0</v>
      </c>
      <c r="L385" s="173"/>
      <c r="M385" s="219"/>
      <c r="N385" s="221"/>
      <c r="O385" s="219"/>
      <c r="P385" s="47"/>
      <c r="Q385" s="48">
        <f t="shared" si="53"/>
        <v>0</v>
      </c>
      <c r="R385" s="47"/>
      <c r="S385" s="47"/>
      <c r="T385" s="23"/>
      <c r="U385" s="47"/>
      <c r="V385" s="47"/>
      <c r="W385" s="23"/>
      <c r="X385" s="47"/>
      <c r="Y385" s="157"/>
    </row>
    <row r="386" spans="1:25" s="43" customFormat="1" ht="81" customHeight="1">
      <c r="A386" s="44"/>
      <c r="B386" s="25"/>
      <c r="C386" s="25"/>
      <c r="D386" s="45"/>
      <c r="E386" s="21" t="s">
        <v>566</v>
      </c>
      <c r="F386" s="20"/>
      <c r="G386" s="22"/>
      <c r="H386" s="22"/>
      <c r="I386" s="22"/>
      <c r="J386" s="23"/>
      <c r="K386" s="22"/>
      <c r="L386" s="173"/>
      <c r="M386" s="219"/>
      <c r="N386" s="221">
        <v>0</v>
      </c>
      <c r="O386" s="219"/>
      <c r="P386" s="47"/>
      <c r="Q386" s="48">
        <f t="shared" si="53"/>
        <v>0</v>
      </c>
      <c r="R386" s="47"/>
      <c r="S386" s="47"/>
      <c r="T386" s="23">
        <v>0</v>
      </c>
      <c r="U386" s="47"/>
      <c r="V386" s="47"/>
      <c r="W386" s="23">
        <v>0</v>
      </c>
      <c r="X386" s="47"/>
      <c r="Y386" s="156"/>
    </row>
    <row r="387" spans="1:25" ht="12.75" customHeight="1">
      <c r="A387" s="67"/>
      <c r="B387" s="68"/>
      <c r="C387" s="68"/>
      <c r="D387" s="61"/>
      <c r="E387" s="69" t="s">
        <v>432</v>
      </c>
      <c r="F387" s="61" t="s">
        <v>433</v>
      </c>
      <c r="G387" s="23">
        <v>0</v>
      </c>
      <c r="H387" s="23">
        <v>0</v>
      </c>
      <c r="I387" s="23">
        <v>0</v>
      </c>
      <c r="J387" s="23"/>
      <c r="K387" s="23">
        <v>0</v>
      </c>
      <c r="L387" s="173"/>
      <c r="M387" s="219"/>
      <c r="N387" s="221">
        <v>0</v>
      </c>
      <c r="O387" s="219"/>
      <c r="P387" s="47"/>
      <c r="Q387" s="48">
        <f t="shared" si="53"/>
        <v>0</v>
      </c>
      <c r="R387" s="47"/>
      <c r="S387" s="47"/>
      <c r="T387" s="23">
        <v>0</v>
      </c>
      <c r="U387" s="47"/>
      <c r="V387" s="47"/>
      <c r="W387" s="23">
        <v>0</v>
      </c>
      <c r="X387" s="47"/>
      <c r="Y387" s="187"/>
    </row>
    <row r="388" spans="1:25" s="43" customFormat="1" ht="114.75" customHeight="1">
      <c r="A388" s="44"/>
      <c r="B388" s="25"/>
      <c r="C388" s="25"/>
      <c r="D388" s="45"/>
      <c r="E388" s="21" t="s">
        <v>567</v>
      </c>
      <c r="F388" s="20"/>
      <c r="G388" s="22"/>
      <c r="H388" s="22"/>
      <c r="I388" s="22"/>
      <c r="J388" s="23"/>
      <c r="K388" s="22"/>
      <c r="L388" s="173"/>
      <c r="M388" s="219"/>
      <c r="N388" s="221">
        <v>0</v>
      </c>
      <c r="O388" s="219"/>
      <c r="P388" s="47"/>
      <c r="Q388" s="48">
        <f t="shared" si="53"/>
        <v>0</v>
      </c>
      <c r="R388" s="47"/>
      <c r="S388" s="47"/>
      <c r="T388" s="23">
        <v>0</v>
      </c>
      <c r="U388" s="47"/>
      <c r="V388" s="47"/>
      <c r="W388" s="23">
        <v>0</v>
      </c>
      <c r="X388" s="47"/>
      <c r="Y388" s="188"/>
    </row>
    <row r="389" spans="1:25" ht="12.75" customHeight="1">
      <c r="A389" s="67"/>
      <c r="B389" s="68"/>
      <c r="C389" s="68"/>
      <c r="D389" s="61"/>
      <c r="E389" s="69" t="s">
        <v>432</v>
      </c>
      <c r="F389" s="61" t="s">
        <v>433</v>
      </c>
      <c r="G389" s="23">
        <v>0</v>
      </c>
      <c r="H389" s="23">
        <v>0</v>
      </c>
      <c r="I389" s="23">
        <v>0</v>
      </c>
      <c r="J389" s="23"/>
      <c r="K389" s="23">
        <v>0</v>
      </c>
      <c r="L389" s="173"/>
      <c r="M389" s="219"/>
      <c r="N389" s="221">
        <v>0</v>
      </c>
      <c r="O389" s="219"/>
      <c r="P389" s="47"/>
      <c r="Q389" s="48">
        <f t="shared" si="53"/>
        <v>0</v>
      </c>
      <c r="R389" s="47"/>
      <c r="S389" s="47"/>
      <c r="T389" s="23">
        <v>0</v>
      </c>
      <c r="U389" s="47"/>
      <c r="V389" s="47"/>
      <c r="W389" s="23">
        <v>0</v>
      </c>
      <c r="X389" s="47"/>
      <c r="Y389" s="188"/>
    </row>
    <row r="390" spans="1:25" s="43" customFormat="1" ht="46.5" customHeight="1">
      <c r="A390" s="44"/>
      <c r="B390" s="25"/>
      <c r="C390" s="25"/>
      <c r="D390" s="45"/>
      <c r="E390" s="21" t="s">
        <v>568</v>
      </c>
      <c r="F390" s="20"/>
      <c r="G390" s="22"/>
      <c r="H390" s="22"/>
      <c r="I390" s="22"/>
      <c r="J390" s="23"/>
      <c r="K390" s="22"/>
      <c r="L390" s="173"/>
      <c r="M390" s="219"/>
      <c r="N390" s="221">
        <v>0</v>
      </c>
      <c r="O390" s="219"/>
      <c r="P390" s="47"/>
      <c r="Q390" s="48">
        <f t="shared" si="53"/>
        <v>0</v>
      </c>
      <c r="R390" s="47"/>
      <c r="S390" s="47"/>
      <c r="T390" s="23">
        <v>0</v>
      </c>
      <c r="U390" s="47"/>
      <c r="V390" s="47"/>
      <c r="W390" s="23">
        <v>0</v>
      </c>
      <c r="X390" s="47"/>
      <c r="Y390" s="188"/>
    </row>
    <row r="391" spans="1:25" ht="12.75" customHeight="1">
      <c r="A391" s="67"/>
      <c r="B391" s="68"/>
      <c r="C391" s="68"/>
      <c r="D391" s="61"/>
      <c r="E391" s="69" t="s">
        <v>439</v>
      </c>
      <c r="F391" s="61" t="s">
        <v>438</v>
      </c>
      <c r="G391" s="23">
        <v>0</v>
      </c>
      <c r="H391" s="23">
        <v>0</v>
      </c>
      <c r="I391" s="23">
        <v>0</v>
      </c>
      <c r="J391" s="23"/>
      <c r="K391" s="23">
        <v>0</v>
      </c>
      <c r="L391" s="173"/>
      <c r="M391" s="219"/>
      <c r="N391" s="221">
        <v>0</v>
      </c>
      <c r="O391" s="219"/>
      <c r="P391" s="47"/>
      <c r="Q391" s="48">
        <f t="shared" si="53"/>
        <v>0</v>
      </c>
      <c r="R391" s="47"/>
      <c r="S391" s="47"/>
      <c r="T391" s="23">
        <v>0</v>
      </c>
      <c r="U391" s="47"/>
      <c r="V391" s="47"/>
      <c r="W391" s="23">
        <v>0</v>
      </c>
      <c r="X391" s="47"/>
      <c r="Y391" s="188"/>
    </row>
    <row r="392" spans="1:25" s="43" customFormat="1" ht="46.5" customHeight="1">
      <c r="A392" s="44" t="s">
        <v>274</v>
      </c>
      <c r="B392" s="25" t="s">
        <v>267</v>
      </c>
      <c r="C392" s="25" t="s">
        <v>204</v>
      </c>
      <c r="D392" s="45" t="s">
        <v>188</v>
      </c>
      <c r="E392" s="21" t="s">
        <v>275</v>
      </c>
      <c r="F392" s="20"/>
      <c r="G392" s="22"/>
      <c r="H392" s="22"/>
      <c r="I392" s="22">
        <v>0</v>
      </c>
      <c r="J392" s="22"/>
      <c r="K392" s="22"/>
      <c r="L392" s="175"/>
      <c r="M392" s="220"/>
      <c r="N392" s="221">
        <v>0</v>
      </c>
      <c r="O392" s="220"/>
      <c r="P392" s="73"/>
      <c r="Q392" s="48">
        <f t="shared" si="53"/>
        <v>0</v>
      </c>
      <c r="R392" s="73"/>
      <c r="S392" s="73"/>
      <c r="T392" s="23">
        <v>0</v>
      </c>
      <c r="U392" s="73"/>
      <c r="V392" s="73"/>
      <c r="W392" s="23">
        <v>0</v>
      </c>
      <c r="X392" s="73"/>
      <c r="Y392" s="188"/>
    </row>
    <row r="393" spans="1:25" ht="12.75" customHeight="1">
      <c r="A393" s="67"/>
      <c r="B393" s="68"/>
      <c r="C393" s="68"/>
      <c r="D393" s="61"/>
      <c r="E393" s="69" t="s">
        <v>193</v>
      </c>
      <c r="F393" s="61"/>
      <c r="G393" s="23"/>
      <c r="H393" s="23"/>
      <c r="I393" s="23"/>
      <c r="J393" s="23"/>
      <c r="K393" s="23"/>
      <c r="L393" s="173"/>
      <c r="M393" s="219"/>
      <c r="N393" s="221">
        <v>0</v>
      </c>
      <c r="O393" s="219"/>
      <c r="P393" s="47"/>
      <c r="Q393" s="48">
        <f t="shared" si="53"/>
        <v>0</v>
      </c>
      <c r="R393" s="47"/>
      <c r="S393" s="47"/>
      <c r="T393" s="23">
        <v>0</v>
      </c>
      <c r="U393" s="47"/>
      <c r="V393" s="47"/>
      <c r="W393" s="23">
        <v>0</v>
      </c>
      <c r="X393" s="47"/>
      <c r="Y393" s="186"/>
    </row>
    <row r="394" spans="1:25" ht="12.75" customHeight="1">
      <c r="A394" s="60" t="s">
        <v>276</v>
      </c>
      <c r="B394" s="30" t="s">
        <v>267</v>
      </c>
      <c r="C394" s="30" t="s">
        <v>204</v>
      </c>
      <c r="D394" s="61" t="s">
        <v>191</v>
      </c>
      <c r="E394" s="69" t="s">
        <v>275</v>
      </c>
      <c r="F394" s="61"/>
      <c r="G394" s="23">
        <v>0</v>
      </c>
      <c r="H394" s="23">
        <v>0</v>
      </c>
      <c r="I394" s="23">
        <v>0</v>
      </c>
      <c r="J394" s="23"/>
      <c r="K394" s="23">
        <v>0</v>
      </c>
      <c r="L394" s="173"/>
      <c r="M394" s="219"/>
      <c r="N394" s="221">
        <v>0</v>
      </c>
      <c r="O394" s="219"/>
      <c r="P394" s="47"/>
      <c r="Q394" s="48">
        <f t="shared" si="53"/>
        <v>0</v>
      </c>
      <c r="R394" s="47"/>
      <c r="S394" s="47"/>
      <c r="T394" s="23">
        <v>0</v>
      </c>
      <c r="U394" s="47"/>
      <c r="V394" s="47"/>
      <c r="W394" s="23">
        <v>0</v>
      </c>
      <c r="X394" s="47"/>
      <c r="Y394" s="157"/>
    </row>
    <row r="395" spans="1:25" ht="12.75" customHeight="1">
      <c r="A395" s="67"/>
      <c r="B395" s="68"/>
      <c r="C395" s="68"/>
      <c r="D395" s="61"/>
      <c r="E395" s="69" t="s">
        <v>5</v>
      </c>
      <c r="F395" s="61"/>
      <c r="G395" s="23"/>
      <c r="H395" s="23"/>
      <c r="I395" s="23"/>
      <c r="J395" s="23"/>
      <c r="K395" s="23"/>
      <c r="L395" s="173"/>
      <c r="M395" s="219"/>
      <c r="N395" s="221">
        <v>0</v>
      </c>
      <c r="O395" s="219"/>
      <c r="P395" s="47"/>
      <c r="Q395" s="48">
        <f t="shared" si="53"/>
        <v>0</v>
      </c>
      <c r="R395" s="47"/>
      <c r="S395" s="47"/>
      <c r="T395" s="23">
        <v>0</v>
      </c>
      <c r="U395" s="47"/>
      <c r="V395" s="47"/>
      <c r="W395" s="23">
        <v>0</v>
      </c>
      <c r="X395" s="47"/>
      <c r="Y395" s="156"/>
    </row>
    <row r="396" spans="1:25" s="43" customFormat="1" ht="46.5" customHeight="1">
      <c r="A396" s="44"/>
      <c r="B396" s="25"/>
      <c r="C396" s="25"/>
      <c r="D396" s="45"/>
      <c r="E396" s="21" t="s">
        <v>569</v>
      </c>
      <c r="F396" s="20"/>
      <c r="G396" s="22"/>
      <c r="H396" s="22"/>
      <c r="I396" s="22"/>
      <c r="J396" s="23"/>
      <c r="K396" s="22"/>
      <c r="L396" s="173"/>
      <c r="M396" s="219"/>
      <c r="N396" s="221">
        <v>0</v>
      </c>
      <c r="O396" s="219"/>
      <c r="P396" s="47"/>
      <c r="Q396" s="48">
        <f t="shared" si="53"/>
        <v>0</v>
      </c>
      <c r="R396" s="47"/>
      <c r="S396" s="47"/>
      <c r="T396" s="23">
        <v>0</v>
      </c>
      <c r="U396" s="47"/>
      <c r="V396" s="47"/>
      <c r="W396" s="23">
        <v>0</v>
      </c>
      <c r="X396" s="47"/>
      <c r="Y396" s="157"/>
    </row>
    <row r="397" spans="1:25" ht="12.75" customHeight="1">
      <c r="A397" s="67"/>
      <c r="B397" s="68"/>
      <c r="C397" s="68"/>
      <c r="D397" s="61"/>
      <c r="E397" s="69" t="s">
        <v>449</v>
      </c>
      <c r="F397" s="61" t="s">
        <v>448</v>
      </c>
      <c r="G397" s="23">
        <v>0</v>
      </c>
      <c r="H397" s="23">
        <v>0</v>
      </c>
      <c r="I397" s="23">
        <v>0</v>
      </c>
      <c r="J397" s="23"/>
      <c r="K397" s="23">
        <v>0</v>
      </c>
      <c r="L397" s="173"/>
      <c r="M397" s="219"/>
      <c r="N397" s="221">
        <v>0</v>
      </c>
      <c r="O397" s="219"/>
      <c r="P397" s="47"/>
      <c r="Q397" s="48">
        <f t="shared" si="53"/>
        <v>0</v>
      </c>
      <c r="R397" s="47"/>
      <c r="S397" s="47"/>
      <c r="T397" s="23">
        <v>0</v>
      </c>
      <c r="U397" s="47"/>
      <c r="V397" s="47"/>
      <c r="W397" s="23">
        <v>0</v>
      </c>
      <c r="X397" s="47"/>
      <c r="Y397" s="156"/>
    </row>
    <row r="398" spans="1:25" s="43" customFormat="1" ht="46.5" customHeight="1">
      <c r="A398" s="44" t="s">
        <v>277</v>
      </c>
      <c r="B398" s="25" t="s">
        <v>267</v>
      </c>
      <c r="C398" s="25" t="s">
        <v>208</v>
      </c>
      <c r="D398" s="45" t="s">
        <v>188</v>
      </c>
      <c r="E398" s="21" t="s">
        <v>278</v>
      </c>
      <c r="F398" s="20"/>
      <c r="G398" s="22">
        <v>0</v>
      </c>
      <c r="H398" s="22">
        <v>0</v>
      </c>
      <c r="I398" s="22">
        <v>0</v>
      </c>
      <c r="J398" s="22"/>
      <c r="K398" s="22">
        <v>0</v>
      </c>
      <c r="L398" s="175"/>
      <c r="M398" s="220">
        <f>M405</f>
        <v>248400</v>
      </c>
      <c r="N398" s="221">
        <v>0</v>
      </c>
      <c r="O398" s="220">
        <f>O405</f>
        <v>248400</v>
      </c>
      <c r="P398" s="73"/>
      <c r="Q398" s="48">
        <f t="shared" si="53"/>
        <v>0</v>
      </c>
      <c r="R398" s="73"/>
      <c r="S398" s="73">
        <f>S405</f>
        <v>0</v>
      </c>
      <c r="T398" s="23">
        <v>0</v>
      </c>
      <c r="U398" s="73">
        <f>U405</f>
        <v>0</v>
      </c>
      <c r="V398" s="73">
        <f>V405</f>
        <v>0</v>
      </c>
      <c r="W398" s="23">
        <v>0</v>
      </c>
      <c r="X398" s="73">
        <f>X405</f>
        <v>0</v>
      </c>
      <c r="Y398" s="156"/>
    </row>
    <row r="399" spans="1:25" ht="12.75" customHeight="1">
      <c r="A399" s="67"/>
      <c r="B399" s="68"/>
      <c r="C399" s="68"/>
      <c r="D399" s="61"/>
      <c r="E399" s="69" t="s">
        <v>193</v>
      </c>
      <c r="F399" s="61"/>
      <c r="G399" s="23"/>
      <c r="H399" s="23"/>
      <c r="I399" s="23"/>
      <c r="J399" s="23"/>
      <c r="K399" s="23"/>
      <c r="L399" s="173"/>
      <c r="M399" s="275"/>
      <c r="O399" s="275"/>
      <c r="P399" s="47"/>
      <c r="Q399" s="48">
        <f>N400-K399</f>
        <v>0</v>
      </c>
      <c r="R399" s="47"/>
      <c r="S399" s="276"/>
      <c r="T399" s="274"/>
      <c r="U399" s="276"/>
      <c r="V399" s="276"/>
      <c r="W399" s="274"/>
      <c r="X399" s="276"/>
      <c r="Y399" s="157"/>
    </row>
    <row r="400" spans="1:25" ht="12.75" customHeight="1">
      <c r="A400" s="60" t="s">
        <v>279</v>
      </c>
      <c r="B400" s="30" t="s">
        <v>267</v>
      </c>
      <c r="C400" s="30" t="s">
        <v>208</v>
      </c>
      <c r="D400" s="61" t="s">
        <v>191</v>
      </c>
      <c r="E400" s="69" t="s">
        <v>278</v>
      </c>
      <c r="F400" s="61"/>
      <c r="G400" s="23"/>
      <c r="H400" s="23"/>
      <c r="I400" s="23">
        <v>0</v>
      </c>
      <c r="J400" s="23"/>
      <c r="K400" s="23"/>
      <c r="L400" s="173"/>
      <c r="M400" s="219">
        <f>M402+M405+M409</f>
        <v>248400</v>
      </c>
      <c r="N400" s="221">
        <v>0</v>
      </c>
      <c r="O400" s="219">
        <f>O402+O405</f>
        <v>248400</v>
      </c>
      <c r="P400" s="47"/>
      <c r="Q400" s="48"/>
      <c r="R400" s="47"/>
      <c r="S400" s="47">
        <f>S402+S405+S409</f>
        <v>0</v>
      </c>
      <c r="T400" s="23">
        <v>0</v>
      </c>
      <c r="U400" s="47"/>
      <c r="V400" s="47">
        <f>V402+V405+V409</f>
        <v>0</v>
      </c>
      <c r="W400" s="23">
        <v>0</v>
      </c>
      <c r="X400" s="47">
        <f>X402+X405</f>
        <v>0</v>
      </c>
      <c r="Y400" s="156"/>
    </row>
    <row r="401" spans="1:25" ht="12.75" customHeight="1">
      <c r="A401" s="67"/>
      <c r="B401" s="68"/>
      <c r="C401" s="68"/>
      <c r="D401" s="61"/>
      <c r="E401" s="69" t="s">
        <v>5</v>
      </c>
      <c r="F401" s="61"/>
      <c r="G401" s="23"/>
      <c r="H401" s="23"/>
      <c r="I401" s="23"/>
      <c r="J401" s="23"/>
      <c r="K401" s="23"/>
      <c r="L401" s="173"/>
      <c r="M401" s="219"/>
      <c r="N401" s="221">
        <v>0</v>
      </c>
      <c r="O401" s="219"/>
      <c r="P401" s="47"/>
      <c r="Q401" s="48">
        <f t="shared" si="53"/>
        <v>0</v>
      </c>
      <c r="R401" s="47"/>
      <c r="S401" s="47"/>
      <c r="T401" s="23">
        <v>0</v>
      </c>
      <c r="U401" s="47"/>
      <c r="V401" s="47"/>
      <c r="W401" s="23">
        <v>0</v>
      </c>
      <c r="X401" s="47"/>
      <c r="Y401" s="157"/>
    </row>
    <row r="402" spans="1:25" s="43" customFormat="1" ht="46.5" customHeight="1">
      <c r="A402" s="44"/>
      <c r="B402" s="25"/>
      <c r="C402" s="25"/>
      <c r="D402" s="45"/>
      <c r="E402" s="21" t="s">
        <v>570</v>
      </c>
      <c r="F402" s="20"/>
      <c r="G402" s="22"/>
      <c r="H402" s="22"/>
      <c r="I402" s="22"/>
      <c r="J402" s="23"/>
      <c r="K402" s="22"/>
      <c r="L402" s="173"/>
      <c r="M402" s="219"/>
      <c r="N402" s="221">
        <v>0</v>
      </c>
      <c r="O402" s="219"/>
      <c r="P402" s="47"/>
      <c r="Q402" s="48">
        <f t="shared" si="53"/>
        <v>0</v>
      </c>
      <c r="R402" s="47"/>
      <c r="S402" s="47"/>
      <c r="T402" s="23">
        <v>0</v>
      </c>
      <c r="U402" s="47"/>
      <c r="V402" s="47"/>
      <c r="W402" s="23">
        <v>0</v>
      </c>
      <c r="X402" s="47"/>
      <c r="Y402" s="156"/>
    </row>
    <row r="403" spans="1:25" ht="12.75" customHeight="1">
      <c r="A403" s="67"/>
      <c r="B403" s="68"/>
      <c r="C403" s="68"/>
      <c r="D403" s="61"/>
      <c r="E403" s="69" t="s">
        <v>400</v>
      </c>
      <c r="F403" s="61" t="s">
        <v>399</v>
      </c>
      <c r="G403" s="23">
        <v>0</v>
      </c>
      <c r="H403" s="23">
        <v>0</v>
      </c>
      <c r="I403" s="23">
        <v>0</v>
      </c>
      <c r="J403" s="23"/>
      <c r="K403" s="23">
        <v>0</v>
      </c>
      <c r="L403" s="173"/>
      <c r="M403" s="219"/>
      <c r="N403" s="221">
        <v>0</v>
      </c>
      <c r="O403" s="219"/>
      <c r="P403" s="47"/>
      <c r="Q403" s="48">
        <f t="shared" si="53"/>
        <v>0</v>
      </c>
      <c r="R403" s="47"/>
      <c r="S403" s="47"/>
      <c r="T403" s="23">
        <v>0</v>
      </c>
      <c r="U403" s="47"/>
      <c r="V403" s="47"/>
      <c r="W403" s="23">
        <v>0</v>
      </c>
      <c r="X403" s="47"/>
      <c r="Y403" s="157"/>
    </row>
    <row r="404" spans="1:25" ht="12.75" customHeight="1">
      <c r="A404" s="67"/>
      <c r="B404" s="68"/>
      <c r="C404" s="68"/>
      <c r="D404" s="61"/>
      <c r="E404" s="69" t="s">
        <v>409</v>
      </c>
      <c r="F404" s="61" t="s">
        <v>410</v>
      </c>
      <c r="G404" s="23">
        <v>0</v>
      </c>
      <c r="H404" s="23">
        <v>0</v>
      </c>
      <c r="I404" s="23">
        <v>0</v>
      </c>
      <c r="J404" s="23"/>
      <c r="K404" s="23">
        <v>0</v>
      </c>
      <c r="L404" s="173"/>
      <c r="M404" s="219"/>
      <c r="N404" s="221">
        <v>0</v>
      </c>
      <c r="O404" s="219"/>
      <c r="P404" s="47"/>
      <c r="Q404" s="48">
        <f t="shared" si="53"/>
        <v>0</v>
      </c>
      <c r="R404" s="47"/>
      <c r="S404" s="47"/>
      <c r="T404" s="23">
        <v>0</v>
      </c>
      <c r="U404" s="47"/>
      <c r="V404" s="47"/>
      <c r="W404" s="23">
        <v>0</v>
      </c>
      <c r="X404" s="47"/>
      <c r="Y404" s="156"/>
    </row>
    <row r="405" spans="1:25" s="43" customFormat="1" ht="46.5" customHeight="1">
      <c r="A405" s="44"/>
      <c r="B405" s="25"/>
      <c r="C405" s="25"/>
      <c r="D405" s="45"/>
      <c r="E405" s="21" t="s">
        <v>571</v>
      </c>
      <c r="F405" s="20"/>
      <c r="G405" s="22"/>
      <c r="H405" s="22"/>
      <c r="I405" s="22"/>
      <c r="J405" s="23"/>
      <c r="K405" s="22"/>
      <c r="L405" s="173"/>
      <c r="M405" s="219">
        <f>N405+O405</f>
        <v>248400</v>
      </c>
      <c r="N405" s="221">
        <v>0</v>
      </c>
      <c r="O405" s="219">
        <f>O407+O408</f>
        <v>248400</v>
      </c>
      <c r="P405" s="47"/>
      <c r="Q405" s="48">
        <f t="shared" si="53"/>
        <v>0</v>
      </c>
      <c r="R405" s="47"/>
      <c r="S405" s="47">
        <f>T405+U405</f>
        <v>0</v>
      </c>
      <c r="T405" s="23">
        <v>0</v>
      </c>
      <c r="U405" s="47">
        <f>U407+U408</f>
        <v>0</v>
      </c>
      <c r="V405" s="47">
        <f>W405+X405</f>
        <v>0</v>
      </c>
      <c r="W405" s="23">
        <v>0</v>
      </c>
      <c r="X405" s="47">
        <f>X407+X408</f>
        <v>0</v>
      </c>
      <c r="Y405" s="157"/>
    </row>
    <row r="406" spans="1:25" ht="12.75" customHeight="1">
      <c r="A406" s="67"/>
      <c r="B406" s="68"/>
      <c r="C406" s="68"/>
      <c r="D406" s="61"/>
      <c r="E406" s="69" t="s">
        <v>409</v>
      </c>
      <c r="F406" s="61" t="s">
        <v>410</v>
      </c>
      <c r="G406" s="23">
        <v>0</v>
      </c>
      <c r="H406" s="23">
        <v>0</v>
      </c>
      <c r="I406" s="23">
        <v>0</v>
      </c>
      <c r="J406" s="23"/>
      <c r="K406" s="23">
        <v>0</v>
      </c>
      <c r="L406" s="173"/>
      <c r="M406" s="219"/>
      <c r="N406" s="221">
        <v>0</v>
      </c>
      <c r="O406" s="219" t="s">
        <v>364</v>
      </c>
      <c r="P406" s="47"/>
      <c r="Q406" s="48">
        <f t="shared" si="53"/>
        <v>0</v>
      </c>
      <c r="R406" s="47"/>
      <c r="S406" s="47"/>
      <c r="T406" s="23">
        <v>0</v>
      </c>
      <c r="U406" s="47" t="s">
        <v>364</v>
      </c>
      <c r="V406" s="47"/>
      <c r="W406" s="23">
        <v>0</v>
      </c>
      <c r="X406" s="47" t="s">
        <v>364</v>
      </c>
      <c r="Y406" s="156"/>
    </row>
    <row r="407" spans="1:25" ht="12.75" customHeight="1">
      <c r="A407" s="67"/>
      <c r="B407" s="68"/>
      <c r="C407" s="68"/>
      <c r="D407" s="61"/>
      <c r="E407" s="69" t="s">
        <v>439</v>
      </c>
      <c r="F407" s="61" t="s">
        <v>438</v>
      </c>
      <c r="G407" s="23">
        <v>0</v>
      </c>
      <c r="H407" s="23">
        <v>0</v>
      </c>
      <c r="I407" s="23">
        <v>0</v>
      </c>
      <c r="J407" s="23"/>
      <c r="K407" s="23">
        <v>0</v>
      </c>
      <c r="L407" s="173"/>
      <c r="M407" s="219">
        <f>O407</f>
        <v>246900</v>
      </c>
      <c r="N407" s="221">
        <v>0</v>
      </c>
      <c r="O407" s="219">
        <v>246900</v>
      </c>
      <c r="P407" s="47" t="s">
        <v>755</v>
      </c>
      <c r="Q407" s="48" t="s">
        <v>364</v>
      </c>
      <c r="R407" s="47">
        <f>O407-L407</f>
        <v>246900</v>
      </c>
      <c r="S407" s="47">
        <f>U407</f>
        <v>0</v>
      </c>
      <c r="T407" s="23">
        <v>0</v>
      </c>
      <c r="U407" s="47"/>
      <c r="V407" s="47">
        <f>X407</f>
        <v>0</v>
      </c>
      <c r="W407" s="23">
        <v>0</v>
      </c>
      <c r="X407" s="47"/>
      <c r="Y407" s="156"/>
    </row>
    <row r="408" spans="1:25" ht="12.75" customHeight="1">
      <c r="A408" s="67"/>
      <c r="B408" s="68"/>
      <c r="C408" s="68"/>
      <c r="D408" s="61"/>
      <c r="E408" s="69"/>
      <c r="F408" s="61" t="s">
        <v>448</v>
      </c>
      <c r="G408" s="23"/>
      <c r="H408" s="23"/>
      <c r="I408" s="23"/>
      <c r="J408" s="23"/>
      <c r="K408" s="23"/>
      <c r="L408" s="173"/>
      <c r="M408" s="219">
        <f>O408</f>
        <v>1500</v>
      </c>
      <c r="N408" s="221" t="s">
        <v>364</v>
      </c>
      <c r="O408" s="219">
        <v>1500</v>
      </c>
      <c r="P408" s="47"/>
      <c r="Q408" s="48"/>
      <c r="R408" s="47"/>
      <c r="S408" s="47">
        <f>U408</f>
        <v>0</v>
      </c>
      <c r="T408" s="23" t="s">
        <v>364</v>
      </c>
      <c r="U408" s="47"/>
      <c r="V408" s="47">
        <f>X408</f>
        <v>0</v>
      </c>
      <c r="W408" s="23" t="s">
        <v>364</v>
      </c>
      <c r="X408" s="47"/>
      <c r="Y408" s="156"/>
    </row>
    <row r="409" spans="1:25" s="43" customFormat="1" ht="46.5" customHeight="1">
      <c r="A409" s="44"/>
      <c r="B409" s="25"/>
      <c r="C409" s="25"/>
      <c r="D409" s="45"/>
      <c r="E409" s="21" t="s">
        <v>572</v>
      </c>
      <c r="F409" s="20"/>
      <c r="G409" s="22"/>
      <c r="H409" s="22"/>
      <c r="I409" s="22"/>
      <c r="J409" s="23"/>
      <c r="K409" s="22"/>
      <c r="L409" s="173"/>
      <c r="M409" s="219"/>
      <c r="N409" s="221">
        <v>0</v>
      </c>
      <c r="O409" s="219"/>
      <c r="P409" s="47"/>
      <c r="Q409" s="48">
        <f t="shared" si="53"/>
        <v>0</v>
      </c>
      <c r="R409" s="47"/>
      <c r="S409" s="47"/>
      <c r="T409" s="23">
        <v>0</v>
      </c>
      <c r="U409" s="47"/>
      <c r="V409" s="47"/>
      <c r="W409" s="23">
        <v>0</v>
      </c>
      <c r="X409" s="47"/>
      <c r="Y409" s="157"/>
    </row>
    <row r="410" spans="1:25" ht="12.75" customHeight="1">
      <c r="A410" s="67"/>
      <c r="B410" s="68"/>
      <c r="C410" s="68"/>
      <c r="D410" s="61"/>
      <c r="E410" s="69" t="s">
        <v>400</v>
      </c>
      <c r="F410" s="61" t="s">
        <v>399</v>
      </c>
      <c r="G410" s="23">
        <v>0</v>
      </c>
      <c r="H410" s="23">
        <v>0</v>
      </c>
      <c r="I410" s="23">
        <v>0</v>
      </c>
      <c r="J410" s="23"/>
      <c r="K410" s="23">
        <v>0</v>
      </c>
      <c r="L410" s="173"/>
      <c r="M410" s="219"/>
      <c r="N410" s="221">
        <v>0</v>
      </c>
      <c r="O410" s="219"/>
      <c r="P410" s="47"/>
      <c r="Q410" s="48">
        <f t="shared" si="53"/>
        <v>0</v>
      </c>
      <c r="R410" s="47"/>
      <c r="S410" s="47"/>
      <c r="T410" s="23">
        <v>0</v>
      </c>
      <c r="U410" s="47"/>
      <c r="V410" s="47"/>
      <c r="W410" s="23">
        <v>0</v>
      </c>
      <c r="X410" s="47"/>
      <c r="Y410" s="156"/>
    </row>
    <row r="411" spans="1:25" ht="12.75" customHeight="1">
      <c r="A411" s="67"/>
      <c r="B411" s="68"/>
      <c r="C411" s="68"/>
      <c r="D411" s="61"/>
      <c r="E411" s="69" t="s">
        <v>414</v>
      </c>
      <c r="F411" s="61" t="s">
        <v>415</v>
      </c>
      <c r="G411" s="23">
        <v>0</v>
      </c>
      <c r="H411" s="23">
        <v>0</v>
      </c>
      <c r="I411" s="23">
        <v>0</v>
      </c>
      <c r="J411" s="23"/>
      <c r="K411" s="23">
        <v>0</v>
      </c>
      <c r="L411" s="173"/>
      <c r="M411" s="219"/>
      <c r="N411" s="221">
        <v>0</v>
      </c>
      <c r="O411" s="219"/>
      <c r="P411" s="47"/>
      <c r="Q411" s="48">
        <f t="shared" si="53"/>
        <v>0</v>
      </c>
      <c r="R411" s="47"/>
      <c r="S411" s="47"/>
      <c r="T411" s="23">
        <v>0</v>
      </c>
      <c r="U411" s="47"/>
      <c r="V411" s="47"/>
      <c r="W411" s="23">
        <v>0</v>
      </c>
      <c r="X411" s="47"/>
      <c r="Y411" s="157"/>
    </row>
    <row r="412" spans="1:25" ht="12.75" customHeight="1">
      <c r="A412" s="67"/>
      <c r="B412" s="68"/>
      <c r="C412" s="68"/>
      <c r="D412" s="61"/>
      <c r="E412" s="69" t="s">
        <v>439</v>
      </c>
      <c r="F412" s="61" t="s">
        <v>438</v>
      </c>
      <c r="G412" s="23">
        <v>0</v>
      </c>
      <c r="H412" s="23">
        <v>0</v>
      </c>
      <c r="I412" s="23">
        <v>0</v>
      </c>
      <c r="J412" s="23"/>
      <c r="K412" s="23">
        <v>0</v>
      </c>
      <c r="L412" s="173"/>
      <c r="M412" s="219"/>
      <c r="N412" s="221">
        <v>0</v>
      </c>
      <c r="O412" s="219"/>
      <c r="P412" s="47"/>
      <c r="Q412" s="48">
        <f t="shared" si="53"/>
        <v>0</v>
      </c>
      <c r="R412" s="47"/>
      <c r="S412" s="47"/>
      <c r="T412" s="23">
        <v>0</v>
      </c>
      <c r="U412" s="47"/>
      <c r="V412" s="47"/>
      <c r="W412" s="23">
        <v>0</v>
      </c>
      <c r="X412" s="47"/>
      <c r="Y412" s="156"/>
    </row>
    <row r="413" spans="1:25" ht="12.75" customHeight="1">
      <c r="A413" s="67"/>
      <c r="B413" s="68"/>
      <c r="C413" s="68"/>
      <c r="D413" s="61"/>
      <c r="E413" s="69" t="s">
        <v>444</v>
      </c>
      <c r="F413" s="61" t="s">
        <v>445</v>
      </c>
      <c r="G413" s="23">
        <v>0</v>
      </c>
      <c r="H413" s="23">
        <v>0</v>
      </c>
      <c r="I413" s="23">
        <v>0</v>
      </c>
      <c r="J413" s="23"/>
      <c r="K413" s="23">
        <v>0</v>
      </c>
      <c r="L413" s="173"/>
      <c r="M413" s="219"/>
      <c r="N413" s="221">
        <v>0</v>
      </c>
      <c r="O413" s="219"/>
      <c r="P413" s="47"/>
      <c r="Q413" s="48">
        <f t="shared" si="53"/>
        <v>0</v>
      </c>
      <c r="R413" s="47"/>
      <c r="S413" s="47"/>
      <c r="T413" s="23">
        <v>0</v>
      </c>
      <c r="U413" s="47"/>
      <c r="V413" s="47"/>
      <c r="W413" s="23">
        <v>0</v>
      </c>
      <c r="X413" s="47"/>
      <c r="Y413" s="156"/>
    </row>
    <row r="414" spans="1:25" s="43" customFormat="1" ht="46.5" customHeight="1">
      <c r="A414" s="44"/>
      <c r="B414" s="25"/>
      <c r="C414" s="25"/>
      <c r="D414" s="45"/>
      <c r="E414" s="21" t="s">
        <v>573</v>
      </c>
      <c r="F414" s="20"/>
      <c r="G414" s="22"/>
      <c r="H414" s="22"/>
      <c r="I414" s="22"/>
      <c r="J414" s="23"/>
      <c r="K414" s="22"/>
      <c r="L414" s="173"/>
      <c r="M414" s="219"/>
      <c r="N414" s="221">
        <v>0</v>
      </c>
      <c r="O414" s="219"/>
      <c r="P414" s="47"/>
      <c r="Q414" s="48">
        <f t="shared" si="53"/>
        <v>0</v>
      </c>
      <c r="R414" s="47"/>
      <c r="S414" s="47"/>
      <c r="T414" s="23">
        <v>0</v>
      </c>
      <c r="U414" s="47"/>
      <c r="V414" s="47"/>
      <c r="W414" s="23">
        <v>0</v>
      </c>
      <c r="X414" s="47"/>
      <c r="Y414" s="158"/>
    </row>
    <row r="415" spans="1:25" ht="12.75" customHeight="1">
      <c r="A415" s="67"/>
      <c r="B415" s="68"/>
      <c r="C415" s="68"/>
      <c r="D415" s="61"/>
      <c r="E415" s="69" t="s">
        <v>400</v>
      </c>
      <c r="F415" s="61" t="s">
        <v>399</v>
      </c>
      <c r="G415" s="23">
        <v>0</v>
      </c>
      <c r="H415" s="23">
        <v>0</v>
      </c>
      <c r="I415" s="23">
        <v>0</v>
      </c>
      <c r="J415" s="23"/>
      <c r="K415" s="23">
        <v>0</v>
      </c>
      <c r="L415" s="173"/>
      <c r="M415" s="219"/>
      <c r="N415" s="221">
        <v>0</v>
      </c>
      <c r="O415" s="219"/>
      <c r="P415" s="47"/>
      <c r="Q415" s="48">
        <f t="shared" si="53"/>
        <v>0</v>
      </c>
      <c r="R415" s="47"/>
      <c r="S415" s="47"/>
      <c r="T415" s="23">
        <v>0</v>
      </c>
      <c r="U415" s="47"/>
      <c r="V415" s="47"/>
      <c r="W415" s="23">
        <v>0</v>
      </c>
      <c r="X415" s="47"/>
      <c r="Y415" s="158"/>
    </row>
    <row r="416" spans="1:25" ht="12.75" customHeight="1">
      <c r="A416" s="67"/>
      <c r="B416" s="68"/>
      <c r="C416" s="68"/>
      <c r="D416" s="61"/>
      <c r="E416" s="69" t="s">
        <v>414</v>
      </c>
      <c r="F416" s="61" t="s">
        <v>415</v>
      </c>
      <c r="G416" s="23">
        <v>0</v>
      </c>
      <c r="H416" s="23">
        <v>0</v>
      </c>
      <c r="I416" s="23">
        <v>0</v>
      </c>
      <c r="J416" s="23"/>
      <c r="K416" s="23">
        <v>0</v>
      </c>
      <c r="L416" s="173"/>
      <c r="M416" s="219"/>
      <c r="N416" s="221">
        <v>0</v>
      </c>
      <c r="O416" s="219"/>
      <c r="P416" s="47"/>
      <c r="Q416" s="48">
        <f t="shared" si="53"/>
        <v>0</v>
      </c>
      <c r="R416" s="47"/>
      <c r="S416" s="47"/>
      <c r="T416" s="23">
        <v>0</v>
      </c>
      <c r="U416" s="47"/>
      <c r="V416" s="47"/>
      <c r="W416" s="23">
        <v>0</v>
      </c>
      <c r="X416" s="47"/>
      <c r="Y416" s="156"/>
    </row>
    <row r="417" spans="1:25" s="43" customFormat="1" ht="46.5" customHeight="1">
      <c r="A417" s="44"/>
      <c r="B417" s="25"/>
      <c r="C417" s="25"/>
      <c r="D417" s="45"/>
      <c r="E417" s="21" t="s">
        <v>574</v>
      </c>
      <c r="F417" s="20"/>
      <c r="G417" s="22"/>
      <c r="H417" s="22"/>
      <c r="I417" s="22"/>
      <c r="J417" s="23"/>
      <c r="K417" s="22"/>
      <c r="L417" s="173"/>
      <c r="M417" s="219"/>
      <c r="N417" s="221">
        <v>0</v>
      </c>
      <c r="O417" s="219"/>
      <c r="P417" s="47"/>
      <c r="Q417" s="48">
        <f t="shared" si="53"/>
        <v>0</v>
      </c>
      <c r="R417" s="47"/>
      <c r="S417" s="47"/>
      <c r="T417" s="23">
        <v>0</v>
      </c>
      <c r="U417" s="47"/>
      <c r="V417" s="47"/>
      <c r="W417" s="23">
        <v>0</v>
      </c>
      <c r="X417" s="47"/>
      <c r="Y417" s="158"/>
    </row>
    <row r="418" spans="1:25" ht="12.75" customHeight="1">
      <c r="A418" s="67"/>
      <c r="B418" s="68"/>
      <c r="C418" s="68"/>
      <c r="D418" s="61"/>
      <c r="E418" s="69" t="s">
        <v>432</v>
      </c>
      <c r="F418" s="61" t="s">
        <v>433</v>
      </c>
      <c r="G418" s="23">
        <v>0</v>
      </c>
      <c r="H418" s="23">
        <v>0</v>
      </c>
      <c r="I418" s="23">
        <v>0</v>
      </c>
      <c r="J418" s="23"/>
      <c r="K418" s="23">
        <v>0</v>
      </c>
      <c r="L418" s="173"/>
      <c r="M418" s="219"/>
      <c r="N418" s="221">
        <v>0</v>
      </c>
      <c r="O418" s="219"/>
      <c r="P418" s="47"/>
      <c r="Q418" s="48">
        <f t="shared" si="53"/>
        <v>0</v>
      </c>
      <c r="R418" s="47"/>
      <c r="S418" s="47"/>
      <c r="T418" s="23">
        <v>0</v>
      </c>
      <c r="U418" s="47"/>
      <c r="V418" s="47"/>
      <c r="W418" s="23">
        <v>0</v>
      </c>
      <c r="X418" s="47"/>
      <c r="Y418" s="156"/>
    </row>
    <row r="419" spans="1:25" s="43" customFormat="1" ht="46.5" customHeight="1">
      <c r="A419" s="44"/>
      <c r="B419" s="25"/>
      <c r="C419" s="25"/>
      <c r="D419" s="45"/>
      <c r="E419" s="21" t="s">
        <v>575</v>
      </c>
      <c r="F419" s="20"/>
      <c r="G419" s="22"/>
      <c r="H419" s="22"/>
      <c r="I419" s="22"/>
      <c r="J419" s="23"/>
      <c r="K419" s="22"/>
      <c r="L419" s="173"/>
      <c r="M419" s="219"/>
      <c r="N419" s="221">
        <v>0</v>
      </c>
      <c r="O419" s="219"/>
      <c r="P419" s="47"/>
      <c r="Q419" s="48">
        <f t="shared" si="53"/>
        <v>0</v>
      </c>
      <c r="R419" s="47"/>
      <c r="S419" s="47"/>
      <c r="T419" s="23">
        <v>0</v>
      </c>
      <c r="U419" s="47"/>
      <c r="V419" s="47"/>
      <c r="W419" s="23">
        <v>0</v>
      </c>
      <c r="X419" s="47"/>
      <c r="Y419" s="158"/>
    </row>
    <row r="420" spans="1:25" ht="12.75" customHeight="1">
      <c r="A420" s="67"/>
      <c r="B420" s="68"/>
      <c r="C420" s="68"/>
      <c r="D420" s="61"/>
      <c r="E420" s="69" t="s">
        <v>418</v>
      </c>
      <c r="F420" s="61" t="s">
        <v>419</v>
      </c>
      <c r="G420" s="23">
        <v>0</v>
      </c>
      <c r="H420" s="23">
        <v>0</v>
      </c>
      <c r="I420" s="23">
        <v>0</v>
      </c>
      <c r="J420" s="23"/>
      <c r="K420" s="23">
        <v>0</v>
      </c>
      <c r="L420" s="173"/>
      <c r="M420" s="219"/>
      <c r="N420" s="221">
        <v>0</v>
      </c>
      <c r="O420" s="219"/>
      <c r="P420" s="47"/>
      <c r="Q420" s="48">
        <f t="shared" si="53"/>
        <v>0</v>
      </c>
      <c r="R420" s="47"/>
      <c r="S420" s="47"/>
      <c r="T420" s="23">
        <v>0</v>
      </c>
      <c r="U420" s="47"/>
      <c r="V420" s="47"/>
      <c r="W420" s="23">
        <v>0</v>
      </c>
      <c r="X420" s="47"/>
      <c r="Y420" s="157"/>
    </row>
    <row r="421" spans="1:25" s="43" customFormat="1" ht="46.5" customHeight="1">
      <c r="A421" s="44"/>
      <c r="B421" s="25"/>
      <c r="C421" s="25"/>
      <c r="D421" s="45"/>
      <c r="E421" s="21" t="s">
        <v>576</v>
      </c>
      <c r="F421" s="20"/>
      <c r="G421" s="22"/>
      <c r="H421" s="22"/>
      <c r="I421" s="22"/>
      <c r="J421" s="23"/>
      <c r="K421" s="22"/>
      <c r="L421" s="173"/>
      <c r="M421" s="219"/>
      <c r="N421" s="221">
        <v>0</v>
      </c>
      <c r="O421" s="219"/>
      <c r="P421" s="47"/>
      <c r="Q421" s="48">
        <f t="shared" si="53"/>
        <v>0</v>
      </c>
      <c r="R421" s="47"/>
      <c r="S421" s="47"/>
      <c r="T421" s="23">
        <v>0</v>
      </c>
      <c r="U421" s="47"/>
      <c r="V421" s="47"/>
      <c r="W421" s="23">
        <v>0</v>
      </c>
      <c r="X421" s="47"/>
      <c r="Y421" s="156"/>
    </row>
    <row r="422" spans="1:25" ht="12.75" customHeight="1">
      <c r="A422" s="67"/>
      <c r="B422" s="68"/>
      <c r="C422" s="68"/>
      <c r="D422" s="61"/>
      <c r="E422" s="69" t="s">
        <v>400</v>
      </c>
      <c r="F422" s="61" t="s">
        <v>399</v>
      </c>
      <c r="G422" s="23">
        <v>0</v>
      </c>
      <c r="H422" s="23">
        <v>0</v>
      </c>
      <c r="I422" s="23">
        <v>0</v>
      </c>
      <c r="J422" s="23"/>
      <c r="K422" s="23">
        <v>0</v>
      </c>
      <c r="L422" s="173"/>
      <c r="M422" s="219"/>
      <c r="N422" s="221">
        <v>0</v>
      </c>
      <c r="O422" s="219"/>
      <c r="P422" s="47"/>
      <c r="Q422" s="48">
        <f t="shared" si="53"/>
        <v>0</v>
      </c>
      <c r="R422" s="47"/>
      <c r="S422" s="47"/>
      <c r="T422" s="23">
        <v>0</v>
      </c>
      <c r="U422" s="47"/>
      <c r="V422" s="47"/>
      <c r="W422" s="23">
        <v>0</v>
      </c>
      <c r="X422" s="47"/>
      <c r="Y422" s="156"/>
    </row>
    <row r="423" spans="1:25" ht="12.75" customHeight="1">
      <c r="A423" s="67"/>
      <c r="B423" s="68"/>
      <c r="C423" s="68"/>
      <c r="D423" s="61"/>
      <c r="E423" s="69" t="s">
        <v>439</v>
      </c>
      <c r="F423" s="61" t="s">
        <v>438</v>
      </c>
      <c r="G423" s="23">
        <v>0</v>
      </c>
      <c r="H423" s="23">
        <v>0</v>
      </c>
      <c r="I423" s="23">
        <v>0</v>
      </c>
      <c r="J423" s="23"/>
      <c r="K423" s="23">
        <v>0</v>
      </c>
      <c r="L423" s="173"/>
      <c r="M423" s="219"/>
      <c r="N423" s="221">
        <v>0</v>
      </c>
      <c r="O423" s="219"/>
      <c r="P423" s="47"/>
      <c r="Q423" s="48">
        <f t="shared" si="53"/>
        <v>0</v>
      </c>
      <c r="R423" s="47"/>
      <c r="S423" s="47"/>
      <c r="T423" s="23">
        <v>0</v>
      </c>
      <c r="U423" s="47"/>
      <c r="V423" s="47"/>
      <c r="W423" s="23">
        <v>0</v>
      </c>
      <c r="X423" s="47"/>
      <c r="Y423" s="157"/>
    </row>
    <row r="424" spans="1:25" s="43" customFormat="1" ht="46.5" customHeight="1">
      <c r="A424" s="44" t="s">
        <v>280</v>
      </c>
      <c r="B424" s="25" t="s">
        <v>281</v>
      </c>
      <c r="C424" s="25" t="s">
        <v>188</v>
      </c>
      <c r="D424" s="45" t="s">
        <v>188</v>
      </c>
      <c r="E424" s="21" t="s">
        <v>282</v>
      </c>
      <c r="F424" s="20"/>
      <c r="G424" s="22">
        <v>0</v>
      </c>
      <c r="H424" s="22">
        <v>0</v>
      </c>
      <c r="I424" s="22">
        <v>0</v>
      </c>
      <c r="J424" s="22"/>
      <c r="K424" s="22">
        <v>0</v>
      </c>
      <c r="L424" s="175"/>
      <c r="M424" s="220"/>
      <c r="N424" s="221">
        <v>0</v>
      </c>
      <c r="O424" s="220"/>
      <c r="P424" s="73"/>
      <c r="Q424" s="48">
        <f t="shared" si="53"/>
        <v>0</v>
      </c>
      <c r="R424" s="73"/>
      <c r="S424" s="73"/>
      <c r="T424" s="23">
        <v>0</v>
      </c>
      <c r="U424" s="73"/>
      <c r="V424" s="73"/>
      <c r="W424" s="23">
        <v>0</v>
      </c>
      <c r="X424" s="73"/>
      <c r="Y424" s="156"/>
    </row>
    <row r="425" spans="1:25" ht="12.75" customHeight="1">
      <c r="A425" s="67"/>
      <c r="B425" s="68"/>
      <c r="C425" s="68"/>
      <c r="D425" s="61"/>
      <c r="E425" s="69" t="s">
        <v>5</v>
      </c>
      <c r="F425" s="61"/>
      <c r="G425" s="23"/>
      <c r="H425" s="23"/>
      <c r="I425" s="23"/>
      <c r="J425" s="23"/>
      <c r="K425" s="23"/>
      <c r="L425" s="173"/>
      <c r="M425" s="219"/>
      <c r="N425" s="221">
        <v>0</v>
      </c>
      <c r="O425" s="219"/>
      <c r="P425" s="47"/>
      <c r="Q425" s="48">
        <f t="shared" si="53"/>
        <v>0</v>
      </c>
      <c r="R425" s="47"/>
      <c r="S425" s="47"/>
      <c r="T425" s="23">
        <v>0</v>
      </c>
      <c r="U425" s="47"/>
      <c r="V425" s="47"/>
      <c r="W425" s="23">
        <v>0</v>
      </c>
      <c r="X425" s="47"/>
      <c r="Y425" s="189"/>
    </row>
    <row r="426" spans="1:25" s="43" customFormat="1" ht="46.5" customHeight="1">
      <c r="A426" s="44" t="s">
        <v>283</v>
      </c>
      <c r="B426" s="25" t="s">
        <v>281</v>
      </c>
      <c r="C426" s="25" t="s">
        <v>191</v>
      </c>
      <c r="D426" s="45" t="s">
        <v>188</v>
      </c>
      <c r="E426" s="21" t="s">
        <v>284</v>
      </c>
      <c r="F426" s="20"/>
      <c r="G426" s="22">
        <v>0</v>
      </c>
      <c r="H426" s="22">
        <v>0</v>
      </c>
      <c r="I426" s="22">
        <v>0</v>
      </c>
      <c r="J426" s="22"/>
      <c r="K426" s="22">
        <v>0</v>
      </c>
      <c r="L426" s="175"/>
      <c r="M426" s="220"/>
      <c r="N426" s="221">
        <v>0</v>
      </c>
      <c r="O426" s="220"/>
      <c r="P426" s="73"/>
      <c r="Q426" s="48">
        <f t="shared" si="53"/>
        <v>0</v>
      </c>
      <c r="R426" s="73"/>
      <c r="S426" s="73"/>
      <c r="T426" s="23">
        <v>0</v>
      </c>
      <c r="U426" s="73"/>
      <c r="V426" s="73"/>
      <c r="W426" s="23">
        <v>0</v>
      </c>
      <c r="X426" s="73"/>
      <c r="Y426" s="189"/>
    </row>
    <row r="427" spans="1:25" ht="12.75" customHeight="1">
      <c r="A427" s="67"/>
      <c r="B427" s="68"/>
      <c r="C427" s="68"/>
      <c r="D427" s="61"/>
      <c r="E427" s="69" t="s">
        <v>193</v>
      </c>
      <c r="F427" s="61"/>
      <c r="G427" s="23"/>
      <c r="H427" s="23"/>
      <c r="I427" s="23"/>
      <c r="J427" s="23"/>
      <c r="K427" s="23"/>
      <c r="L427" s="173"/>
      <c r="M427" s="219"/>
      <c r="N427" s="221">
        <v>0</v>
      </c>
      <c r="O427" s="219"/>
      <c r="P427" s="47"/>
      <c r="Q427" s="48">
        <f t="shared" si="53"/>
        <v>0</v>
      </c>
      <c r="R427" s="47"/>
      <c r="S427" s="47"/>
      <c r="T427" s="23">
        <v>0</v>
      </c>
      <c r="U427" s="47"/>
      <c r="V427" s="47"/>
      <c r="W427" s="23">
        <v>0</v>
      </c>
      <c r="X427" s="47"/>
      <c r="Y427" s="189"/>
    </row>
    <row r="428" spans="1:25" ht="12.75" customHeight="1">
      <c r="A428" s="60" t="s">
        <v>285</v>
      </c>
      <c r="B428" s="30" t="s">
        <v>281</v>
      </c>
      <c r="C428" s="30" t="s">
        <v>191</v>
      </c>
      <c r="D428" s="61" t="s">
        <v>191</v>
      </c>
      <c r="E428" s="69" t="s">
        <v>286</v>
      </c>
      <c r="F428" s="61"/>
      <c r="G428" s="23">
        <v>0</v>
      </c>
      <c r="H428" s="23">
        <v>0</v>
      </c>
      <c r="I428" s="23">
        <v>0</v>
      </c>
      <c r="J428" s="23"/>
      <c r="K428" s="23">
        <v>0</v>
      </c>
      <c r="L428" s="173"/>
      <c r="M428" s="219"/>
      <c r="N428" s="221">
        <v>0</v>
      </c>
      <c r="O428" s="219"/>
      <c r="P428" s="47"/>
      <c r="Q428" s="48">
        <f t="shared" si="53"/>
        <v>0</v>
      </c>
      <c r="R428" s="47"/>
      <c r="S428" s="47"/>
      <c r="T428" s="23">
        <v>0</v>
      </c>
      <c r="U428" s="47"/>
      <c r="V428" s="47"/>
      <c r="W428" s="23">
        <v>0</v>
      </c>
      <c r="X428" s="47"/>
      <c r="Y428" s="158"/>
    </row>
    <row r="429" spans="1:25" ht="12.75" customHeight="1">
      <c r="A429" s="67"/>
      <c r="B429" s="68"/>
      <c r="C429" s="68"/>
      <c r="D429" s="61"/>
      <c r="E429" s="69" t="s">
        <v>5</v>
      </c>
      <c r="F429" s="61"/>
      <c r="G429" s="23"/>
      <c r="H429" s="23"/>
      <c r="I429" s="23"/>
      <c r="J429" s="23"/>
      <c r="K429" s="23"/>
      <c r="L429" s="173"/>
      <c r="M429" s="219"/>
      <c r="N429" s="221">
        <v>0</v>
      </c>
      <c r="O429" s="219"/>
      <c r="P429" s="47"/>
      <c r="Q429" s="48">
        <f t="shared" si="53"/>
        <v>0</v>
      </c>
      <c r="R429" s="47"/>
      <c r="S429" s="47"/>
      <c r="T429" s="23">
        <v>0</v>
      </c>
      <c r="U429" s="47"/>
      <c r="V429" s="47"/>
      <c r="W429" s="23">
        <v>0</v>
      </c>
      <c r="X429" s="47"/>
      <c r="Y429" s="156"/>
    </row>
    <row r="430" spans="1:25" s="43" customFormat="1" ht="46.5" customHeight="1">
      <c r="A430" s="44"/>
      <c r="B430" s="25"/>
      <c r="C430" s="25"/>
      <c r="D430" s="45"/>
      <c r="E430" s="21" t="s">
        <v>577</v>
      </c>
      <c r="F430" s="20"/>
      <c r="G430" s="22"/>
      <c r="H430" s="22"/>
      <c r="I430" s="22"/>
      <c r="J430" s="23"/>
      <c r="K430" s="22"/>
      <c r="L430" s="173"/>
      <c r="M430" s="219"/>
      <c r="N430" s="221">
        <v>0</v>
      </c>
      <c r="O430" s="219"/>
      <c r="P430" s="47"/>
      <c r="Q430" s="48">
        <f t="shared" si="53"/>
        <v>0</v>
      </c>
      <c r="R430" s="47"/>
      <c r="S430" s="47"/>
      <c r="T430" s="23">
        <v>0</v>
      </c>
      <c r="U430" s="47"/>
      <c r="V430" s="47"/>
      <c r="W430" s="23">
        <v>0</v>
      </c>
      <c r="X430" s="47"/>
      <c r="Y430" s="156"/>
    </row>
    <row r="431" spans="1:25" ht="12.75" customHeight="1">
      <c r="A431" s="67"/>
      <c r="B431" s="68"/>
      <c r="C431" s="68"/>
      <c r="D431" s="61"/>
      <c r="E431" s="69" t="s">
        <v>444</v>
      </c>
      <c r="F431" s="61" t="s">
        <v>445</v>
      </c>
      <c r="G431" s="23">
        <v>0</v>
      </c>
      <c r="H431" s="23">
        <v>0</v>
      </c>
      <c r="I431" s="23">
        <v>0</v>
      </c>
      <c r="J431" s="23"/>
      <c r="K431" s="23">
        <v>0</v>
      </c>
      <c r="L431" s="173"/>
      <c r="M431" s="219"/>
      <c r="N431" s="221">
        <v>0</v>
      </c>
      <c r="O431" s="219"/>
      <c r="P431" s="47"/>
      <c r="Q431" s="48">
        <f t="shared" si="53"/>
        <v>0</v>
      </c>
      <c r="R431" s="47"/>
      <c r="S431" s="47"/>
      <c r="T431" s="23">
        <v>0</v>
      </c>
      <c r="U431" s="47"/>
      <c r="V431" s="47"/>
      <c r="W431" s="23">
        <v>0</v>
      </c>
      <c r="X431" s="47"/>
      <c r="Y431" s="156"/>
    </row>
    <row r="432" spans="1:25" s="43" customFormat="1" ht="46.5" customHeight="1">
      <c r="A432" s="44" t="s">
        <v>287</v>
      </c>
      <c r="B432" s="25" t="s">
        <v>281</v>
      </c>
      <c r="C432" s="25" t="s">
        <v>208</v>
      </c>
      <c r="D432" s="45" t="s">
        <v>188</v>
      </c>
      <c r="E432" s="21" t="s">
        <v>288</v>
      </c>
      <c r="F432" s="20"/>
      <c r="G432" s="22">
        <v>0</v>
      </c>
      <c r="H432" s="22">
        <v>0</v>
      </c>
      <c r="I432" s="22">
        <v>0</v>
      </c>
      <c r="J432" s="22"/>
      <c r="K432" s="22">
        <v>0</v>
      </c>
      <c r="L432" s="175"/>
      <c r="M432" s="220"/>
      <c r="N432" s="221">
        <v>0</v>
      </c>
      <c r="O432" s="220"/>
      <c r="P432" s="73"/>
      <c r="Q432" s="48">
        <f t="shared" ref="Q432:Q497" si="57">N432-K432</f>
        <v>0</v>
      </c>
      <c r="R432" s="73"/>
      <c r="S432" s="73"/>
      <c r="T432" s="23">
        <v>0</v>
      </c>
      <c r="U432" s="73"/>
      <c r="V432" s="73"/>
      <c r="W432" s="23">
        <v>0</v>
      </c>
      <c r="X432" s="73"/>
      <c r="Y432" s="156"/>
    </row>
    <row r="433" spans="1:25" ht="12.75" customHeight="1">
      <c r="A433" s="67"/>
      <c r="B433" s="68"/>
      <c r="C433" s="68"/>
      <c r="D433" s="61"/>
      <c r="E433" s="69" t="s">
        <v>193</v>
      </c>
      <c r="F433" s="61"/>
      <c r="G433" s="23"/>
      <c r="H433" s="23"/>
      <c r="I433" s="23"/>
      <c r="J433" s="23"/>
      <c r="K433" s="23"/>
      <c r="L433" s="173"/>
      <c r="M433" s="219"/>
      <c r="N433" s="221">
        <v>0</v>
      </c>
      <c r="O433" s="219"/>
      <c r="P433" s="47"/>
      <c r="Q433" s="48">
        <f t="shared" si="57"/>
        <v>0</v>
      </c>
      <c r="R433" s="47"/>
      <c r="S433" s="47"/>
      <c r="T433" s="23">
        <v>0</v>
      </c>
      <c r="U433" s="47"/>
      <c r="V433" s="47"/>
      <c r="W433" s="23">
        <v>0</v>
      </c>
      <c r="X433" s="47"/>
      <c r="Y433" s="156"/>
    </row>
    <row r="434" spans="1:25" ht="12.75" customHeight="1">
      <c r="A434" s="60" t="s">
        <v>289</v>
      </c>
      <c r="B434" s="30" t="s">
        <v>281</v>
      </c>
      <c r="C434" s="30" t="s">
        <v>208</v>
      </c>
      <c r="D434" s="61" t="s">
        <v>191</v>
      </c>
      <c r="E434" s="69" t="s">
        <v>290</v>
      </c>
      <c r="F434" s="61"/>
      <c r="G434" s="23">
        <v>0</v>
      </c>
      <c r="H434" s="23">
        <v>0</v>
      </c>
      <c r="I434" s="23">
        <v>0</v>
      </c>
      <c r="J434" s="23"/>
      <c r="K434" s="23">
        <v>0</v>
      </c>
      <c r="L434" s="173"/>
      <c r="M434" s="219"/>
      <c r="N434" s="221">
        <v>0</v>
      </c>
      <c r="O434" s="219"/>
      <c r="P434" s="47"/>
      <c r="Q434" s="48">
        <f t="shared" si="57"/>
        <v>0</v>
      </c>
      <c r="R434" s="47"/>
      <c r="S434" s="47"/>
      <c r="T434" s="23">
        <v>0</v>
      </c>
      <c r="U434" s="47"/>
      <c r="V434" s="47"/>
      <c r="W434" s="23">
        <v>0</v>
      </c>
      <c r="X434" s="47"/>
      <c r="Y434" s="156"/>
    </row>
    <row r="435" spans="1:25" ht="12.75" customHeight="1">
      <c r="A435" s="67"/>
      <c r="B435" s="68"/>
      <c r="C435" s="68"/>
      <c r="D435" s="61"/>
      <c r="E435" s="69" t="s">
        <v>5</v>
      </c>
      <c r="F435" s="61"/>
      <c r="G435" s="23"/>
      <c r="H435" s="23"/>
      <c r="I435" s="23"/>
      <c r="J435" s="23"/>
      <c r="K435" s="23"/>
      <c r="L435" s="173"/>
      <c r="M435" s="219"/>
      <c r="N435" s="221">
        <v>0</v>
      </c>
      <c r="O435" s="219"/>
      <c r="P435" s="47"/>
      <c r="Q435" s="48">
        <f t="shared" si="57"/>
        <v>0</v>
      </c>
      <c r="R435" s="47"/>
      <c r="S435" s="47"/>
      <c r="T435" s="23">
        <v>0</v>
      </c>
      <c r="U435" s="47"/>
      <c r="V435" s="47"/>
      <c r="W435" s="23">
        <v>0</v>
      </c>
      <c r="X435" s="47"/>
      <c r="Y435" s="187"/>
    </row>
    <row r="436" spans="1:25" s="43" customFormat="1" ht="46.5" customHeight="1">
      <c r="A436" s="44"/>
      <c r="B436" s="25"/>
      <c r="C436" s="25"/>
      <c r="D436" s="45"/>
      <c r="E436" s="21" t="s">
        <v>578</v>
      </c>
      <c r="F436" s="20"/>
      <c r="G436" s="22"/>
      <c r="H436" s="22"/>
      <c r="I436" s="22"/>
      <c r="J436" s="23"/>
      <c r="K436" s="22"/>
      <c r="L436" s="173"/>
      <c r="M436" s="219"/>
      <c r="N436" s="221">
        <v>0</v>
      </c>
      <c r="O436" s="219"/>
      <c r="P436" s="47"/>
      <c r="Q436" s="48">
        <f t="shared" si="57"/>
        <v>0</v>
      </c>
      <c r="R436" s="47"/>
      <c r="S436" s="47"/>
      <c r="T436" s="23">
        <v>0</v>
      </c>
      <c r="U436" s="47"/>
      <c r="V436" s="47"/>
      <c r="W436" s="23">
        <v>0</v>
      </c>
      <c r="X436" s="47"/>
      <c r="Y436" s="186"/>
    </row>
    <row r="437" spans="1:25" ht="12.75" customHeight="1">
      <c r="A437" s="67"/>
      <c r="B437" s="68"/>
      <c r="C437" s="68"/>
      <c r="D437" s="61"/>
      <c r="E437" s="69" t="s">
        <v>439</v>
      </c>
      <c r="F437" s="61" t="s">
        <v>438</v>
      </c>
      <c r="G437" s="23">
        <v>0</v>
      </c>
      <c r="H437" s="23">
        <v>0</v>
      </c>
      <c r="I437" s="23">
        <v>0</v>
      </c>
      <c r="J437" s="23"/>
      <c r="K437" s="23">
        <v>0</v>
      </c>
      <c r="L437" s="173"/>
      <c r="M437" s="219"/>
      <c r="N437" s="221">
        <v>0</v>
      </c>
      <c r="O437" s="219"/>
      <c r="P437" s="47"/>
      <c r="Q437" s="48">
        <f t="shared" si="57"/>
        <v>0</v>
      </c>
      <c r="R437" s="47"/>
      <c r="S437" s="47"/>
      <c r="T437" s="23">
        <v>0</v>
      </c>
      <c r="U437" s="47"/>
      <c r="V437" s="47"/>
      <c r="W437" s="23">
        <v>0</v>
      </c>
      <c r="X437" s="47"/>
      <c r="Y437" s="189"/>
    </row>
    <row r="438" spans="1:25" s="43" customFormat="1" ht="46.5" customHeight="1">
      <c r="A438" s="44"/>
      <c r="B438" s="25"/>
      <c r="C438" s="25"/>
      <c r="D438" s="45"/>
      <c r="E438" s="21" t="s">
        <v>579</v>
      </c>
      <c r="F438" s="20"/>
      <c r="G438" s="22"/>
      <c r="H438" s="22"/>
      <c r="I438" s="22"/>
      <c r="J438" s="23"/>
      <c r="K438" s="22"/>
      <c r="L438" s="173"/>
      <c r="M438" s="219"/>
      <c r="N438" s="221">
        <v>0</v>
      </c>
      <c r="O438" s="219"/>
      <c r="P438" s="47"/>
      <c r="Q438" s="48">
        <f t="shared" si="57"/>
        <v>0</v>
      </c>
      <c r="R438" s="47"/>
      <c r="S438" s="47"/>
      <c r="T438" s="23">
        <v>0</v>
      </c>
      <c r="U438" s="47"/>
      <c r="V438" s="47"/>
      <c r="W438" s="23">
        <v>0</v>
      </c>
      <c r="X438" s="47"/>
      <c r="Y438" s="156"/>
    </row>
    <row r="439" spans="1:25" ht="12.75" customHeight="1">
      <c r="A439" s="67"/>
      <c r="B439" s="68"/>
      <c r="C439" s="68"/>
      <c r="D439" s="61"/>
      <c r="E439" s="69" t="s">
        <v>398</v>
      </c>
      <c r="F439" s="61" t="s">
        <v>397</v>
      </c>
      <c r="G439" s="23">
        <v>0</v>
      </c>
      <c r="H439" s="23">
        <v>0</v>
      </c>
      <c r="I439" s="23">
        <v>0</v>
      </c>
      <c r="J439" s="23"/>
      <c r="K439" s="23">
        <v>0</v>
      </c>
      <c r="L439" s="173"/>
      <c r="M439" s="219"/>
      <c r="N439" s="221">
        <v>0</v>
      </c>
      <c r="O439" s="219"/>
      <c r="P439" s="47"/>
      <c r="Q439" s="48">
        <f t="shared" si="57"/>
        <v>0</v>
      </c>
      <c r="R439" s="47"/>
      <c r="S439" s="47"/>
      <c r="T439" s="23">
        <v>0</v>
      </c>
      <c r="U439" s="47"/>
      <c r="V439" s="47"/>
      <c r="W439" s="23">
        <v>0</v>
      </c>
      <c r="X439" s="47"/>
      <c r="Y439" s="156"/>
    </row>
    <row r="440" spans="1:25" s="43" customFormat="1" ht="46.5" customHeight="1">
      <c r="A440" s="44" t="s">
        <v>291</v>
      </c>
      <c r="B440" s="25" t="s">
        <v>292</v>
      </c>
      <c r="C440" s="25" t="s">
        <v>188</v>
      </c>
      <c r="D440" s="45" t="s">
        <v>188</v>
      </c>
      <c r="E440" s="21" t="s">
        <v>293</v>
      </c>
      <c r="F440" s="20"/>
      <c r="G440" s="22">
        <f>H440</f>
        <v>123443.6</v>
      </c>
      <c r="H440" s="22">
        <f>H471+H474+H480</f>
        <v>123443.6</v>
      </c>
      <c r="I440" s="22">
        <v>0</v>
      </c>
      <c r="J440" s="22">
        <f>K440</f>
        <v>155646.29999999999</v>
      </c>
      <c r="K440" s="22">
        <f>K471+K474+K480</f>
        <v>155646.29999999999</v>
      </c>
      <c r="L440" s="175"/>
      <c r="M440" s="220">
        <f>N440+O440</f>
        <v>156826.79999999999</v>
      </c>
      <c r="N440" s="229">
        <f>N468+N474+N480</f>
        <v>156826.79999999999</v>
      </c>
      <c r="O440" s="220"/>
      <c r="P440" s="73">
        <f>Q440</f>
        <v>1180.5</v>
      </c>
      <c r="Q440" s="48">
        <f t="shared" si="57"/>
        <v>1180.5</v>
      </c>
      <c r="R440" s="73"/>
      <c r="S440" s="73">
        <f>T440+U440</f>
        <v>156826.79999999999</v>
      </c>
      <c r="T440" s="19">
        <f>T468+T474+T480</f>
        <v>156826.79999999999</v>
      </c>
      <c r="U440" s="73"/>
      <c r="V440" s="73">
        <f>W440+X440</f>
        <v>156826.79999999999</v>
      </c>
      <c r="W440" s="19">
        <f>W468+W474+W480</f>
        <v>156826.79999999999</v>
      </c>
      <c r="X440" s="73"/>
      <c r="Y440" s="158"/>
    </row>
    <row r="441" spans="1:25" ht="12.75" customHeight="1">
      <c r="A441" s="67"/>
      <c r="B441" s="68"/>
      <c r="C441" s="68"/>
      <c r="D441" s="61"/>
      <c r="E441" s="69" t="s">
        <v>5</v>
      </c>
      <c r="F441" s="61"/>
      <c r="G441" s="23"/>
      <c r="H441" s="23"/>
      <c r="I441" s="23"/>
      <c r="J441" s="23"/>
      <c r="K441" s="23"/>
      <c r="L441" s="173"/>
      <c r="M441" s="219"/>
      <c r="N441" s="221">
        <v>0</v>
      </c>
      <c r="O441" s="219"/>
      <c r="P441" s="47"/>
      <c r="Q441" s="48">
        <f t="shared" si="57"/>
        <v>0</v>
      </c>
      <c r="R441" s="47"/>
      <c r="S441" s="47"/>
      <c r="T441" s="23">
        <v>0</v>
      </c>
      <c r="U441" s="47"/>
      <c r="V441" s="47"/>
      <c r="W441" s="23">
        <v>0</v>
      </c>
      <c r="X441" s="47"/>
      <c r="Y441" s="158"/>
    </row>
    <row r="442" spans="1:25" s="43" customFormat="1" ht="46.5" customHeight="1">
      <c r="A442" s="44" t="s">
        <v>294</v>
      </c>
      <c r="B442" s="25" t="s">
        <v>292</v>
      </c>
      <c r="C442" s="25" t="s">
        <v>191</v>
      </c>
      <c r="D442" s="45" t="s">
        <v>188</v>
      </c>
      <c r="E442" s="21" t="s">
        <v>295</v>
      </c>
      <c r="F442" s="20"/>
      <c r="G442" s="22"/>
      <c r="H442" s="22">
        <v>0</v>
      </c>
      <c r="I442" s="22"/>
      <c r="J442" s="22"/>
      <c r="K442" s="22">
        <v>0</v>
      </c>
      <c r="L442" s="175"/>
      <c r="M442" s="220"/>
      <c r="N442" s="221">
        <v>0</v>
      </c>
      <c r="O442" s="220"/>
      <c r="P442" s="73"/>
      <c r="Q442" s="48">
        <f t="shared" si="57"/>
        <v>0</v>
      </c>
      <c r="R442" s="73"/>
      <c r="S442" s="73"/>
      <c r="T442" s="23">
        <v>0</v>
      </c>
      <c r="U442" s="73"/>
      <c r="V442" s="73"/>
      <c r="W442" s="23">
        <v>0</v>
      </c>
      <c r="X442" s="73"/>
      <c r="Y442" s="158"/>
    </row>
    <row r="443" spans="1:25" ht="12.75" customHeight="1">
      <c r="A443" s="67"/>
      <c r="B443" s="68"/>
      <c r="C443" s="68"/>
      <c r="D443" s="61"/>
      <c r="E443" s="69" t="s">
        <v>193</v>
      </c>
      <c r="F443" s="61"/>
      <c r="G443" s="23"/>
      <c r="H443" s="23"/>
      <c r="I443" s="23"/>
      <c r="J443" s="23"/>
      <c r="K443" s="23"/>
      <c r="L443" s="173"/>
      <c r="M443" s="219"/>
      <c r="N443" s="221">
        <v>0</v>
      </c>
      <c r="O443" s="219"/>
      <c r="P443" s="47"/>
      <c r="Q443" s="48">
        <f t="shared" si="57"/>
        <v>0</v>
      </c>
      <c r="R443" s="47"/>
      <c r="S443" s="47"/>
      <c r="T443" s="23">
        <v>0</v>
      </c>
      <c r="U443" s="47"/>
      <c r="V443" s="47"/>
      <c r="W443" s="23">
        <v>0</v>
      </c>
      <c r="X443" s="47"/>
      <c r="Y443" s="156"/>
    </row>
    <row r="444" spans="1:25" ht="12.75" customHeight="1">
      <c r="A444" s="60" t="s">
        <v>296</v>
      </c>
      <c r="B444" s="30" t="s">
        <v>292</v>
      </c>
      <c r="C444" s="30" t="s">
        <v>191</v>
      </c>
      <c r="D444" s="61" t="s">
        <v>191</v>
      </c>
      <c r="E444" s="69" t="s">
        <v>295</v>
      </c>
      <c r="F444" s="61"/>
      <c r="G444" s="23"/>
      <c r="H444" s="23">
        <v>0</v>
      </c>
      <c r="I444" s="23"/>
      <c r="J444" s="23"/>
      <c r="K444" s="23">
        <v>0</v>
      </c>
      <c r="L444" s="173"/>
      <c r="M444" s="219"/>
      <c r="N444" s="221">
        <v>0</v>
      </c>
      <c r="O444" s="219"/>
      <c r="P444" s="47"/>
      <c r="Q444" s="48">
        <f t="shared" si="57"/>
        <v>0</v>
      </c>
      <c r="R444" s="47"/>
      <c r="S444" s="47"/>
      <c r="T444" s="23">
        <v>0</v>
      </c>
      <c r="U444" s="47"/>
      <c r="V444" s="47"/>
      <c r="W444" s="23">
        <v>0</v>
      </c>
      <c r="X444" s="47"/>
      <c r="Y444" s="158"/>
    </row>
    <row r="445" spans="1:25" ht="12.75" customHeight="1">
      <c r="A445" s="67"/>
      <c r="B445" s="68"/>
      <c r="C445" s="68"/>
      <c r="D445" s="61"/>
      <c r="E445" s="69" t="s">
        <v>5</v>
      </c>
      <c r="F445" s="61"/>
      <c r="G445" s="23"/>
      <c r="H445" s="23"/>
      <c r="I445" s="23"/>
      <c r="J445" s="23"/>
      <c r="K445" s="23"/>
      <c r="L445" s="173"/>
      <c r="M445" s="219"/>
      <c r="N445" s="221">
        <v>0</v>
      </c>
      <c r="O445" s="219"/>
      <c r="P445" s="47"/>
      <c r="Q445" s="48">
        <f t="shared" si="57"/>
        <v>0</v>
      </c>
      <c r="R445" s="47"/>
      <c r="S445" s="47"/>
      <c r="T445" s="23">
        <v>0</v>
      </c>
      <c r="U445" s="47"/>
      <c r="V445" s="47"/>
      <c r="W445" s="23">
        <v>0</v>
      </c>
      <c r="X445" s="47"/>
      <c r="Y445" s="190"/>
    </row>
    <row r="446" spans="1:25" s="43" customFormat="1" ht="46.5" customHeight="1">
      <c r="A446" s="44"/>
      <c r="B446" s="25"/>
      <c r="C446" s="25"/>
      <c r="D446" s="45"/>
      <c r="E446" s="21" t="s">
        <v>580</v>
      </c>
      <c r="F446" s="20"/>
      <c r="G446" s="22"/>
      <c r="H446" s="22"/>
      <c r="I446" s="22"/>
      <c r="J446" s="23"/>
      <c r="K446" s="22"/>
      <c r="L446" s="173"/>
      <c r="M446" s="219"/>
      <c r="N446" s="221">
        <v>0</v>
      </c>
      <c r="O446" s="219"/>
      <c r="P446" s="47"/>
      <c r="Q446" s="48">
        <f t="shared" si="57"/>
        <v>0</v>
      </c>
      <c r="R446" s="47"/>
      <c r="S446" s="47"/>
      <c r="T446" s="23">
        <v>0</v>
      </c>
      <c r="U446" s="47"/>
      <c r="V446" s="47"/>
      <c r="W446" s="23">
        <v>0</v>
      </c>
      <c r="X446" s="47"/>
      <c r="Y446" s="156"/>
    </row>
    <row r="447" spans="1:25" ht="12.75" customHeight="1">
      <c r="A447" s="67"/>
      <c r="B447" s="68"/>
      <c r="C447" s="68"/>
      <c r="D447" s="61"/>
      <c r="E447" s="69" t="s">
        <v>395</v>
      </c>
      <c r="F447" s="61" t="s">
        <v>396</v>
      </c>
      <c r="G447" s="23">
        <v>0</v>
      </c>
      <c r="H447" s="23">
        <v>0</v>
      </c>
      <c r="I447" s="23">
        <v>0</v>
      </c>
      <c r="J447" s="23"/>
      <c r="K447" s="23">
        <v>0</v>
      </c>
      <c r="L447" s="173"/>
      <c r="M447" s="219"/>
      <c r="N447" s="221">
        <v>0</v>
      </c>
      <c r="O447" s="219"/>
      <c r="P447" s="47"/>
      <c r="Q447" s="48">
        <f t="shared" si="57"/>
        <v>0</v>
      </c>
      <c r="R447" s="47"/>
      <c r="S447" s="47"/>
      <c r="T447" s="23">
        <v>0</v>
      </c>
      <c r="U447" s="47"/>
      <c r="V447" s="47"/>
      <c r="W447" s="23">
        <v>0</v>
      </c>
      <c r="X447" s="47"/>
      <c r="Y447" s="156"/>
    </row>
    <row r="448" spans="1:25" s="43" customFormat="1" ht="46.5" customHeight="1">
      <c r="A448" s="44"/>
      <c r="B448" s="25"/>
      <c r="C448" s="25"/>
      <c r="D448" s="45"/>
      <c r="E448" s="21" t="s">
        <v>581</v>
      </c>
      <c r="F448" s="20"/>
      <c r="G448" s="22"/>
      <c r="H448" s="22"/>
      <c r="I448" s="22"/>
      <c r="J448" s="23"/>
      <c r="K448" s="22"/>
      <c r="L448" s="173"/>
      <c r="M448" s="219"/>
      <c r="N448" s="221">
        <v>0</v>
      </c>
      <c r="O448" s="219"/>
      <c r="P448" s="47"/>
      <c r="Q448" s="48">
        <f t="shared" si="57"/>
        <v>0</v>
      </c>
      <c r="R448" s="47"/>
      <c r="S448" s="47"/>
      <c r="T448" s="23">
        <v>0</v>
      </c>
      <c r="U448" s="47"/>
      <c r="V448" s="47"/>
      <c r="W448" s="23">
        <v>0</v>
      </c>
      <c r="X448" s="47"/>
      <c r="Y448" s="156"/>
    </row>
    <row r="449" spans="1:25" ht="12.75" customHeight="1">
      <c r="A449" s="67"/>
      <c r="B449" s="68"/>
      <c r="C449" s="68"/>
      <c r="D449" s="61"/>
      <c r="E449" s="69" t="s">
        <v>370</v>
      </c>
      <c r="F449" s="61" t="s">
        <v>369</v>
      </c>
      <c r="G449" s="23">
        <v>0</v>
      </c>
      <c r="H449" s="23">
        <v>0</v>
      </c>
      <c r="I449" s="23">
        <v>0</v>
      </c>
      <c r="J449" s="23"/>
      <c r="K449" s="23">
        <v>0</v>
      </c>
      <c r="L449" s="173"/>
      <c r="M449" s="219"/>
      <c r="N449" s="221">
        <v>0</v>
      </c>
      <c r="O449" s="219"/>
      <c r="P449" s="47"/>
      <c r="Q449" s="48">
        <f t="shared" si="57"/>
        <v>0</v>
      </c>
      <c r="R449" s="47"/>
      <c r="S449" s="47"/>
      <c r="T449" s="23">
        <v>0</v>
      </c>
      <c r="U449" s="47"/>
      <c r="V449" s="47"/>
      <c r="W449" s="23">
        <v>0</v>
      </c>
      <c r="X449" s="47"/>
      <c r="Y449" s="191"/>
    </row>
    <row r="450" spans="1:25" ht="12.75" customHeight="1">
      <c r="A450" s="67"/>
      <c r="B450" s="68"/>
      <c r="C450" s="68"/>
      <c r="D450" s="61"/>
      <c r="E450" s="69" t="s">
        <v>372</v>
      </c>
      <c r="F450" s="61" t="s">
        <v>371</v>
      </c>
      <c r="G450" s="23">
        <v>0</v>
      </c>
      <c r="H450" s="23">
        <v>0</v>
      </c>
      <c r="I450" s="23">
        <v>0</v>
      </c>
      <c r="J450" s="23"/>
      <c r="K450" s="23">
        <v>0</v>
      </c>
      <c r="L450" s="173"/>
      <c r="M450" s="219"/>
      <c r="N450" s="221">
        <v>0</v>
      </c>
      <c r="O450" s="219"/>
      <c r="P450" s="47"/>
      <c r="Q450" s="48">
        <f t="shared" si="57"/>
        <v>0</v>
      </c>
      <c r="R450" s="47"/>
      <c r="S450" s="47"/>
      <c r="T450" s="23">
        <v>0</v>
      </c>
      <c r="U450" s="47"/>
      <c r="V450" s="47"/>
      <c r="W450" s="23">
        <v>0</v>
      </c>
      <c r="X450" s="47"/>
      <c r="Y450" s="156"/>
    </row>
    <row r="451" spans="1:25" ht="12.75" customHeight="1">
      <c r="A451" s="67"/>
      <c r="B451" s="68"/>
      <c r="C451" s="68"/>
      <c r="D451" s="61"/>
      <c r="E451" s="69" t="s">
        <v>400</v>
      </c>
      <c r="F451" s="61" t="s">
        <v>399</v>
      </c>
      <c r="G451" s="23">
        <v>0</v>
      </c>
      <c r="H451" s="23">
        <v>0</v>
      </c>
      <c r="I451" s="23">
        <v>0</v>
      </c>
      <c r="J451" s="23"/>
      <c r="K451" s="23">
        <v>0</v>
      </c>
      <c r="L451" s="173"/>
      <c r="M451" s="219"/>
      <c r="N451" s="221">
        <v>0</v>
      </c>
      <c r="O451" s="219"/>
      <c r="P451" s="47"/>
      <c r="Q451" s="48">
        <f t="shared" si="57"/>
        <v>0</v>
      </c>
      <c r="R451" s="47"/>
      <c r="S451" s="47"/>
      <c r="T451" s="23">
        <v>0</v>
      </c>
      <c r="U451" s="47"/>
      <c r="V451" s="47"/>
      <c r="W451" s="23">
        <v>0</v>
      </c>
      <c r="X451" s="47"/>
      <c r="Y451" s="156"/>
    </row>
    <row r="452" spans="1:25" ht="12.75" customHeight="1">
      <c r="A452" s="67"/>
      <c r="B452" s="68"/>
      <c r="C452" s="68"/>
      <c r="D452" s="61"/>
      <c r="E452" s="69" t="s">
        <v>420</v>
      </c>
      <c r="F452" s="61" t="s">
        <v>421</v>
      </c>
      <c r="G452" s="23">
        <v>0</v>
      </c>
      <c r="H452" s="23">
        <v>0</v>
      </c>
      <c r="I452" s="23">
        <v>0</v>
      </c>
      <c r="J452" s="23"/>
      <c r="K452" s="23">
        <v>0</v>
      </c>
      <c r="L452" s="173"/>
      <c r="M452" s="219"/>
      <c r="N452" s="221">
        <v>0</v>
      </c>
      <c r="O452" s="219"/>
      <c r="P452" s="47"/>
      <c r="Q452" s="48">
        <f t="shared" si="57"/>
        <v>0</v>
      </c>
      <c r="R452" s="47"/>
      <c r="S452" s="47"/>
      <c r="T452" s="23">
        <v>0</v>
      </c>
      <c r="U452" s="47"/>
      <c r="V452" s="47"/>
      <c r="W452" s="23">
        <v>0</v>
      </c>
      <c r="X452" s="47"/>
      <c r="Y452" s="156"/>
    </row>
    <row r="453" spans="1:25" ht="12.75" customHeight="1">
      <c r="A453" s="67"/>
      <c r="B453" s="68"/>
      <c r="C453" s="68"/>
      <c r="D453" s="61"/>
      <c r="E453" s="69" t="s">
        <v>437</v>
      </c>
      <c r="F453" s="61" t="s">
        <v>436</v>
      </c>
      <c r="G453" s="23">
        <v>0</v>
      </c>
      <c r="H453" s="23">
        <v>0</v>
      </c>
      <c r="I453" s="23">
        <v>0</v>
      </c>
      <c r="J453" s="23"/>
      <c r="K453" s="23">
        <v>0</v>
      </c>
      <c r="L453" s="173"/>
      <c r="M453" s="219"/>
      <c r="N453" s="221">
        <v>0</v>
      </c>
      <c r="O453" s="219"/>
      <c r="P453" s="47"/>
      <c r="Q453" s="48">
        <f t="shared" si="57"/>
        <v>0</v>
      </c>
      <c r="R453" s="47"/>
      <c r="S453" s="47"/>
      <c r="T453" s="23">
        <v>0</v>
      </c>
      <c r="U453" s="47"/>
      <c r="V453" s="47"/>
      <c r="W453" s="23">
        <v>0</v>
      </c>
      <c r="X453" s="47"/>
      <c r="Y453" s="191"/>
    </row>
    <row r="454" spans="1:25" ht="12.75" customHeight="1">
      <c r="A454" s="67"/>
      <c r="B454" s="68"/>
      <c r="C454" s="68"/>
      <c r="D454" s="61"/>
      <c r="E454" s="69" t="s">
        <v>439</v>
      </c>
      <c r="F454" s="61" t="s">
        <v>438</v>
      </c>
      <c r="G454" s="23">
        <v>0</v>
      </c>
      <c r="H454" s="23">
        <v>0</v>
      </c>
      <c r="I454" s="23">
        <v>0</v>
      </c>
      <c r="J454" s="23"/>
      <c r="K454" s="23">
        <v>0</v>
      </c>
      <c r="L454" s="173"/>
      <c r="M454" s="219"/>
      <c r="N454" s="221">
        <v>0</v>
      </c>
      <c r="O454" s="219"/>
      <c r="P454" s="47"/>
      <c r="Q454" s="48">
        <f t="shared" si="57"/>
        <v>0</v>
      </c>
      <c r="R454" s="47"/>
      <c r="S454" s="47"/>
      <c r="T454" s="23">
        <v>0</v>
      </c>
      <c r="U454" s="47"/>
      <c r="V454" s="47"/>
      <c r="W454" s="23">
        <v>0</v>
      </c>
      <c r="X454" s="47"/>
      <c r="Y454" s="158"/>
    </row>
    <row r="455" spans="1:25" ht="12.75" customHeight="1">
      <c r="A455" s="67"/>
      <c r="B455" s="68"/>
      <c r="C455" s="68"/>
      <c r="D455" s="61"/>
      <c r="E455" s="69" t="s">
        <v>444</v>
      </c>
      <c r="F455" s="61" t="s">
        <v>445</v>
      </c>
      <c r="G455" s="23">
        <v>0</v>
      </c>
      <c r="H455" s="23">
        <v>0</v>
      </c>
      <c r="I455" s="23">
        <v>0</v>
      </c>
      <c r="J455" s="23"/>
      <c r="K455" s="23">
        <v>0</v>
      </c>
      <c r="L455" s="173"/>
      <c r="M455" s="219"/>
      <c r="N455" s="221">
        <v>0</v>
      </c>
      <c r="O455" s="219"/>
      <c r="P455" s="47"/>
      <c r="Q455" s="48">
        <f t="shared" si="57"/>
        <v>0</v>
      </c>
      <c r="R455" s="47"/>
      <c r="S455" s="47"/>
      <c r="T455" s="23">
        <v>0</v>
      </c>
      <c r="U455" s="47"/>
      <c r="V455" s="47"/>
      <c r="W455" s="23">
        <v>0</v>
      </c>
      <c r="X455" s="47"/>
      <c r="Y455" s="156"/>
    </row>
    <row r="456" spans="1:25" s="43" customFormat="1" ht="46.5" customHeight="1">
      <c r="A456" s="44"/>
      <c r="B456" s="25"/>
      <c r="C456" s="25"/>
      <c r="D456" s="45"/>
      <c r="E456" s="21" t="s">
        <v>582</v>
      </c>
      <c r="F456" s="20"/>
      <c r="G456" s="22"/>
      <c r="H456" s="22"/>
      <c r="I456" s="22"/>
      <c r="J456" s="23"/>
      <c r="K456" s="22"/>
      <c r="L456" s="173"/>
      <c r="M456" s="219"/>
      <c r="N456" s="221">
        <v>0</v>
      </c>
      <c r="O456" s="219"/>
      <c r="P456" s="47"/>
      <c r="Q456" s="48">
        <f t="shared" si="57"/>
        <v>0</v>
      </c>
      <c r="R456" s="47"/>
      <c r="S456" s="47"/>
      <c r="T456" s="23">
        <v>0</v>
      </c>
      <c r="U456" s="47"/>
      <c r="V456" s="47"/>
      <c r="W456" s="23">
        <v>0</v>
      </c>
      <c r="X456" s="47"/>
      <c r="Y456" s="158"/>
    </row>
    <row r="457" spans="1:25" ht="12.75" customHeight="1">
      <c r="A457" s="67"/>
      <c r="B457" s="68"/>
      <c r="C457" s="68"/>
      <c r="D457" s="61"/>
      <c r="E457" s="69" t="s">
        <v>395</v>
      </c>
      <c r="F457" s="61" t="s">
        <v>396</v>
      </c>
      <c r="G457" s="23">
        <v>0</v>
      </c>
      <c r="H457" s="23">
        <v>0</v>
      </c>
      <c r="I457" s="23">
        <v>0</v>
      </c>
      <c r="J457" s="23"/>
      <c r="K457" s="23">
        <v>0</v>
      </c>
      <c r="L457" s="173"/>
      <c r="M457" s="219"/>
      <c r="N457" s="221">
        <v>0</v>
      </c>
      <c r="O457" s="219"/>
      <c r="P457" s="47"/>
      <c r="Q457" s="48">
        <f t="shared" si="57"/>
        <v>0</v>
      </c>
      <c r="R457" s="47"/>
      <c r="S457" s="47"/>
      <c r="T457" s="23">
        <v>0</v>
      </c>
      <c r="U457" s="47"/>
      <c r="V457" s="47"/>
      <c r="W457" s="23">
        <v>0</v>
      </c>
      <c r="X457" s="47"/>
      <c r="Y457" s="187"/>
    </row>
    <row r="458" spans="1:25" s="43" customFormat="1" ht="46.5" customHeight="1">
      <c r="A458" s="44"/>
      <c r="B458" s="25"/>
      <c r="C458" s="25"/>
      <c r="D458" s="45"/>
      <c r="E458" s="21" t="s">
        <v>583</v>
      </c>
      <c r="F458" s="20"/>
      <c r="G458" s="22"/>
      <c r="H458" s="22"/>
      <c r="I458" s="22"/>
      <c r="J458" s="23"/>
      <c r="K458" s="22"/>
      <c r="L458" s="173"/>
      <c r="M458" s="219"/>
      <c r="N458" s="221">
        <v>0</v>
      </c>
      <c r="O458" s="219"/>
      <c r="P458" s="47"/>
      <c r="Q458" s="48">
        <f t="shared" si="57"/>
        <v>0</v>
      </c>
      <c r="R458" s="47"/>
      <c r="S458" s="47"/>
      <c r="T458" s="23">
        <v>0</v>
      </c>
      <c r="U458" s="47"/>
      <c r="V458" s="47"/>
      <c r="W458" s="23">
        <v>0</v>
      </c>
      <c r="X458" s="47"/>
      <c r="Y458" s="186"/>
    </row>
    <row r="459" spans="1:25" ht="12.75" customHeight="1">
      <c r="A459" s="67"/>
      <c r="B459" s="68"/>
      <c r="C459" s="68"/>
      <c r="D459" s="61"/>
      <c r="E459" s="69" t="s">
        <v>437</v>
      </c>
      <c r="F459" s="61" t="s">
        <v>436</v>
      </c>
      <c r="G459" s="23">
        <v>0</v>
      </c>
      <c r="H459" s="23">
        <v>0</v>
      </c>
      <c r="I459" s="23">
        <v>0</v>
      </c>
      <c r="J459" s="23"/>
      <c r="K459" s="23">
        <v>0</v>
      </c>
      <c r="L459" s="173"/>
      <c r="M459" s="219"/>
      <c r="N459" s="221">
        <v>0</v>
      </c>
      <c r="O459" s="219"/>
      <c r="P459" s="47"/>
      <c r="Q459" s="48">
        <f t="shared" si="57"/>
        <v>0</v>
      </c>
      <c r="R459" s="47"/>
      <c r="S459" s="47"/>
      <c r="T459" s="23">
        <v>0</v>
      </c>
      <c r="U459" s="47"/>
      <c r="V459" s="47"/>
      <c r="W459" s="23">
        <v>0</v>
      </c>
      <c r="X459" s="47"/>
      <c r="Y459" s="156"/>
    </row>
    <row r="460" spans="1:25" s="43" customFormat="1" ht="46.5" customHeight="1">
      <c r="A460" s="44" t="s">
        <v>297</v>
      </c>
      <c r="B460" s="25" t="s">
        <v>292</v>
      </c>
      <c r="C460" s="25" t="s">
        <v>215</v>
      </c>
      <c r="D460" s="45" t="s">
        <v>188</v>
      </c>
      <c r="E460" s="21" t="s">
        <v>298</v>
      </c>
      <c r="F460" s="20"/>
      <c r="G460" s="22"/>
      <c r="H460" s="22"/>
      <c r="I460" s="22"/>
      <c r="J460" s="22"/>
      <c r="K460" s="22"/>
      <c r="L460" s="175"/>
      <c r="M460" s="220"/>
      <c r="N460" s="221">
        <v>0</v>
      </c>
      <c r="O460" s="220"/>
      <c r="P460" s="73"/>
      <c r="Q460" s="48">
        <f t="shared" si="57"/>
        <v>0</v>
      </c>
      <c r="R460" s="73"/>
      <c r="S460" s="73"/>
      <c r="T460" s="23">
        <v>0</v>
      </c>
      <c r="U460" s="73"/>
      <c r="V460" s="73"/>
      <c r="W460" s="23">
        <v>0</v>
      </c>
      <c r="X460" s="73"/>
      <c r="Y460" s="158"/>
    </row>
    <row r="461" spans="1:25" ht="12.75" customHeight="1">
      <c r="A461" s="67"/>
      <c r="B461" s="68"/>
      <c r="C461" s="68"/>
      <c r="D461" s="61"/>
      <c r="E461" s="69" t="s">
        <v>193</v>
      </c>
      <c r="F461" s="61"/>
      <c r="G461" s="23"/>
      <c r="H461" s="23"/>
      <c r="I461" s="23"/>
      <c r="J461" s="23"/>
      <c r="K461" s="23"/>
      <c r="L461" s="173"/>
      <c r="M461" s="219"/>
      <c r="N461" s="221">
        <v>0</v>
      </c>
      <c r="O461" s="219"/>
      <c r="P461" s="47"/>
      <c r="Q461" s="48">
        <f t="shared" si="57"/>
        <v>0</v>
      </c>
      <c r="R461" s="47"/>
      <c r="S461" s="47"/>
      <c r="T461" s="23">
        <v>0</v>
      </c>
      <c r="U461" s="47"/>
      <c r="V461" s="47"/>
      <c r="W461" s="23">
        <v>0</v>
      </c>
      <c r="X461" s="47"/>
      <c r="Y461" s="156"/>
    </row>
    <row r="462" spans="1:25" ht="12.75" customHeight="1">
      <c r="A462" s="60" t="s">
        <v>299</v>
      </c>
      <c r="B462" s="30" t="s">
        <v>292</v>
      </c>
      <c r="C462" s="30" t="s">
        <v>215</v>
      </c>
      <c r="D462" s="61" t="s">
        <v>191</v>
      </c>
      <c r="E462" s="69" t="s">
        <v>300</v>
      </c>
      <c r="F462" s="61"/>
      <c r="G462" s="23"/>
      <c r="H462" s="23"/>
      <c r="I462" s="23"/>
      <c r="J462" s="23"/>
      <c r="K462" s="23"/>
      <c r="L462" s="173"/>
      <c r="M462" s="219"/>
      <c r="N462" s="221">
        <v>0</v>
      </c>
      <c r="O462" s="219"/>
      <c r="P462" s="47"/>
      <c r="Q462" s="48">
        <f t="shared" si="57"/>
        <v>0</v>
      </c>
      <c r="R462" s="47"/>
      <c r="S462" s="47"/>
      <c r="T462" s="23">
        <v>0</v>
      </c>
      <c r="U462" s="47"/>
      <c r="V462" s="47"/>
      <c r="W462" s="23">
        <v>0</v>
      </c>
      <c r="X462" s="47"/>
      <c r="Y462" s="156"/>
    </row>
    <row r="463" spans="1:25" ht="12.75" customHeight="1">
      <c r="A463" s="67"/>
      <c r="B463" s="68"/>
      <c r="C463" s="68"/>
      <c r="D463" s="61"/>
      <c r="E463" s="69" t="s">
        <v>5</v>
      </c>
      <c r="F463" s="61"/>
      <c r="G463" s="23"/>
      <c r="H463" s="23"/>
      <c r="I463" s="23"/>
      <c r="J463" s="23"/>
      <c r="K463" s="23"/>
      <c r="L463" s="173"/>
      <c r="M463" s="219"/>
      <c r="N463" s="221">
        <v>0</v>
      </c>
      <c r="O463" s="219"/>
      <c r="P463" s="47"/>
      <c r="Q463" s="48">
        <f t="shared" si="57"/>
        <v>0</v>
      </c>
      <c r="R463" s="47"/>
      <c r="S463" s="47"/>
      <c r="T463" s="23">
        <v>0</v>
      </c>
      <c r="U463" s="47"/>
      <c r="V463" s="47"/>
      <c r="W463" s="23">
        <v>0</v>
      </c>
      <c r="X463" s="47"/>
      <c r="Y463" s="156"/>
    </row>
    <row r="464" spans="1:25" s="43" customFormat="1" ht="46.5" customHeight="1">
      <c r="A464" s="44"/>
      <c r="B464" s="25"/>
      <c r="C464" s="25"/>
      <c r="D464" s="45"/>
      <c r="E464" s="21" t="s">
        <v>584</v>
      </c>
      <c r="F464" s="20"/>
      <c r="G464" s="22"/>
      <c r="H464" s="22"/>
      <c r="I464" s="22"/>
      <c r="J464" s="23"/>
      <c r="K464" s="22"/>
      <c r="L464" s="173"/>
      <c r="M464" s="219"/>
      <c r="N464" s="221">
        <v>0</v>
      </c>
      <c r="O464" s="219"/>
      <c r="P464" s="47"/>
      <c r="Q464" s="48">
        <f t="shared" si="57"/>
        <v>0</v>
      </c>
      <c r="R464" s="47"/>
      <c r="S464" s="47"/>
      <c r="T464" s="23">
        <v>0</v>
      </c>
      <c r="U464" s="47"/>
      <c r="V464" s="47"/>
      <c r="W464" s="23">
        <v>0</v>
      </c>
      <c r="X464" s="47"/>
      <c r="Y464" s="191"/>
    </row>
    <row r="465" spans="1:25" ht="12.75" customHeight="1">
      <c r="A465" s="67"/>
      <c r="B465" s="68"/>
      <c r="C465" s="68"/>
      <c r="D465" s="61"/>
      <c r="E465" s="69" t="s">
        <v>412</v>
      </c>
      <c r="F465" s="61" t="s">
        <v>413</v>
      </c>
      <c r="G465" s="23"/>
      <c r="H465" s="23"/>
      <c r="I465" s="23"/>
      <c r="J465" s="23"/>
      <c r="K465" s="23"/>
      <c r="L465" s="173"/>
      <c r="M465" s="219"/>
      <c r="N465" s="221">
        <v>0</v>
      </c>
      <c r="O465" s="219"/>
      <c r="P465" s="47"/>
      <c r="Q465" s="48">
        <f t="shared" si="57"/>
        <v>0</v>
      </c>
      <c r="R465" s="47"/>
      <c r="S465" s="47"/>
      <c r="T465" s="23">
        <v>0</v>
      </c>
      <c r="U465" s="47"/>
      <c r="V465" s="47"/>
      <c r="W465" s="23">
        <v>0</v>
      </c>
      <c r="X465" s="47"/>
      <c r="Y465" s="192"/>
    </row>
    <row r="466" spans="1:25" s="43" customFormat="1" ht="46.5" customHeight="1">
      <c r="A466" s="44"/>
      <c r="B466" s="25"/>
      <c r="C466" s="25"/>
      <c r="D466" s="45"/>
      <c r="E466" s="21" t="s">
        <v>585</v>
      </c>
      <c r="F466" s="20"/>
      <c r="G466" s="22"/>
      <c r="H466" s="22"/>
      <c r="I466" s="22"/>
      <c r="J466" s="23"/>
      <c r="K466" s="22"/>
      <c r="L466" s="173"/>
      <c r="M466" s="219"/>
      <c r="N466" s="221">
        <v>0</v>
      </c>
      <c r="O466" s="219"/>
      <c r="P466" s="47"/>
      <c r="Q466" s="48">
        <f t="shared" si="57"/>
        <v>0</v>
      </c>
      <c r="R466" s="47"/>
      <c r="S466" s="47"/>
      <c r="T466" s="23">
        <v>0</v>
      </c>
      <c r="U466" s="47"/>
      <c r="V466" s="47"/>
      <c r="W466" s="23">
        <v>0</v>
      </c>
      <c r="X466" s="47"/>
      <c r="Y466" s="191"/>
    </row>
    <row r="467" spans="1:25" ht="12.75" customHeight="1">
      <c r="A467" s="67"/>
      <c r="B467" s="68"/>
      <c r="C467" s="68"/>
      <c r="D467" s="61"/>
      <c r="E467" s="69" t="s">
        <v>444</v>
      </c>
      <c r="F467" s="61" t="s">
        <v>445</v>
      </c>
      <c r="G467" s="23">
        <v>0</v>
      </c>
      <c r="H467" s="23">
        <v>0</v>
      </c>
      <c r="I467" s="23">
        <v>0</v>
      </c>
      <c r="J467" s="23"/>
      <c r="K467" s="23">
        <v>0</v>
      </c>
      <c r="L467" s="173"/>
      <c r="M467" s="219"/>
      <c r="N467" s="221">
        <v>0</v>
      </c>
      <c r="O467" s="219"/>
      <c r="P467" s="47"/>
      <c r="Q467" s="48">
        <f t="shared" si="57"/>
        <v>0</v>
      </c>
      <c r="R467" s="47"/>
      <c r="S467" s="47"/>
      <c r="T467" s="23">
        <v>0</v>
      </c>
      <c r="U467" s="47"/>
      <c r="V467" s="47"/>
      <c r="W467" s="23">
        <v>0</v>
      </c>
      <c r="X467" s="47"/>
      <c r="Y467" s="192"/>
    </row>
    <row r="468" spans="1:25" ht="12.75" customHeight="1">
      <c r="A468" s="60" t="s">
        <v>301</v>
      </c>
      <c r="B468" s="30" t="s">
        <v>292</v>
      </c>
      <c r="C468" s="30" t="s">
        <v>215</v>
      </c>
      <c r="D468" s="61" t="s">
        <v>215</v>
      </c>
      <c r="E468" s="79" t="s">
        <v>302</v>
      </c>
      <c r="F468" s="82"/>
      <c r="G468" s="19">
        <f>H468</f>
        <v>9978</v>
      </c>
      <c r="H468" s="19">
        <f>H471</f>
        <v>9978</v>
      </c>
      <c r="I468" s="23"/>
      <c r="J468" s="23">
        <f>K468</f>
        <v>12900</v>
      </c>
      <c r="K468" s="19">
        <f>K471</f>
        <v>12900</v>
      </c>
      <c r="L468" s="173"/>
      <c r="M468" s="219">
        <f>M471</f>
        <v>12900</v>
      </c>
      <c r="N468" s="221">
        <f>N471</f>
        <v>12900</v>
      </c>
      <c r="O468" s="219"/>
      <c r="P468" s="47">
        <f>Q468</f>
        <v>0</v>
      </c>
      <c r="Q468" s="48">
        <f t="shared" si="57"/>
        <v>0</v>
      </c>
      <c r="R468" s="47"/>
      <c r="S468" s="47">
        <f>S471</f>
        <v>12900</v>
      </c>
      <c r="T468" s="23">
        <f>T471</f>
        <v>12900</v>
      </c>
      <c r="U468" s="47"/>
      <c r="V468" s="47">
        <f>V471</f>
        <v>12900</v>
      </c>
      <c r="W468" s="23">
        <f>W471</f>
        <v>12900</v>
      </c>
      <c r="X468" s="47"/>
      <c r="Y468" s="191"/>
    </row>
    <row r="469" spans="1:25" ht="12.75" customHeight="1">
      <c r="A469" s="67"/>
      <c r="B469" s="68"/>
      <c r="C469" s="68"/>
      <c r="D469" s="61"/>
      <c r="E469" s="69" t="s">
        <v>5</v>
      </c>
      <c r="F469" s="61"/>
      <c r="G469" s="23"/>
      <c r="H469" s="23"/>
      <c r="I469" s="23"/>
      <c r="J469" s="23"/>
      <c r="K469" s="23"/>
      <c r="L469" s="173"/>
      <c r="M469" s="219"/>
      <c r="N469" s="221">
        <v>0</v>
      </c>
      <c r="O469" s="219"/>
      <c r="P469" s="47"/>
      <c r="Q469" s="48">
        <f t="shared" si="57"/>
        <v>0</v>
      </c>
      <c r="R469" s="47"/>
      <c r="S469" s="47"/>
      <c r="T469" s="23">
        <v>0</v>
      </c>
      <c r="U469" s="47"/>
      <c r="V469" s="47"/>
      <c r="W469" s="23">
        <v>0</v>
      </c>
      <c r="X469" s="47"/>
      <c r="Y469" s="192"/>
    </row>
    <row r="470" spans="1:25" s="43" customFormat="1" ht="46.5" customHeight="1">
      <c r="A470" s="44"/>
      <c r="B470" s="25"/>
      <c r="C470" s="25"/>
      <c r="D470" s="45"/>
      <c r="E470" s="21" t="s">
        <v>586</v>
      </c>
      <c r="F470" s="20"/>
      <c r="G470" s="22"/>
      <c r="H470" s="22"/>
      <c r="I470" s="22"/>
      <c r="J470" s="23"/>
      <c r="K470" s="22"/>
      <c r="L470" s="173"/>
      <c r="M470" s="219"/>
      <c r="N470" s="221">
        <v>0</v>
      </c>
      <c r="O470" s="219"/>
      <c r="P470" s="47"/>
      <c r="Q470" s="48">
        <f t="shared" si="57"/>
        <v>0</v>
      </c>
      <c r="R470" s="47"/>
      <c r="S470" s="47"/>
      <c r="T470" s="23">
        <v>0</v>
      </c>
      <c r="U470" s="47"/>
      <c r="V470" s="47"/>
      <c r="W470" s="23">
        <v>0</v>
      </c>
      <c r="X470" s="47"/>
      <c r="Y470" s="191"/>
    </row>
    <row r="471" spans="1:25" ht="12.75" customHeight="1">
      <c r="A471" s="67"/>
      <c r="B471" s="68"/>
      <c r="C471" s="68"/>
      <c r="D471" s="61"/>
      <c r="E471" s="69" t="s">
        <v>412</v>
      </c>
      <c r="F471" s="61" t="s">
        <v>413</v>
      </c>
      <c r="G471" s="23">
        <f>H471</f>
        <v>9978</v>
      </c>
      <c r="H471" s="23">
        <v>9978</v>
      </c>
      <c r="I471" s="23">
        <v>0</v>
      </c>
      <c r="J471" s="23">
        <f>K471</f>
        <v>12900</v>
      </c>
      <c r="K471" s="23">
        <v>12900</v>
      </c>
      <c r="L471" s="173"/>
      <c r="M471" s="219">
        <f>N471</f>
        <v>12900</v>
      </c>
      <c r="N471" s="221">
        <v>12900</v>
      </c>
      <c r="O471" s="219"/>
      <c r="P471" s="47">
        <f>Q471</f>
        <v>0</v>
      </c>
      <c r="Q471" s="48">
        <f t="shared" si="57"/>
        <v>0</v>
      </c>
      <c r="R471" s="47"/>
      <c r="S471" s="47">
        <f>T471</f>
        <v>12900</v>
      </c>
      <c r="T471" s="23">
        <v>12900</v>
      </c>
      <c r="U471" s="47"/>
      <c r="V471" s="47">
        <f>W471</f>
        <v>12900</v>
      </c>
      <c r="W471" s="23">
        <v>12900</v>
      </c>
      <c r="X471" s="47"/>
      <c r="Y471" s="192"/>
    </row>
    <row r="472" spans="1:25" s="43" customFormat="1" ht="46.5" customHeight="1">
      <c r="A472" s="44"/>
      <c r="B472" s="25"/>
      <c r="C472" s="25"/>
      <c r="D472" s="45"/>
      <c r="E472" s="21" t="s">
        <v>587</v>
      </c>
      <c r="F472" s="20"/>
      <c r="G472" s="22"/>
      <c r="H472" s="22"/>
      <c r="I472" s="22"/>
      <c r="J472" s="23"/>
      <c r="K472" s="22"/>
      <c r="L472" s="173"/>
      <c r="M472" s="219"/>
      <c r="N472" s="221">
        <v>0</v>
      </c>
      <c r="O472" s="219"/>
      <c r="P472" s="47"/>
      <c r="Q472" s="48">
        <f t="shared" si="57"/>
        <v>0</v>
      </c>
      <c r="R472" s="47"/>
      <c r="S472" s="47"/>
      <c r="T472" s="23">
        <v>0</v>
      </c>
      <c r="U472" s="47"/>
      <c r="V472" s="47"/>
      <c r="W472" s="23">
        <v>0</v>
      </c>
      <c r="X472" s="47"/>
      <c r="Y472" s="190"/>
    </row>
    <row r="473" spans="1:25" ht="12.75" customHeight="1">
      <c r="A473" s="67"/>
      <c r="B473" s="68"/>
      <c r="C473" s="68"/>
      <c r="D473" s="61"/>
      <c r="E473" s="69" t="s">
        <v>439</v>
      </c>
      <c r="F473" s="61" t="s">
        <v>438</v>
      </c>
      <c r="G473" s="23">
        <v>0</v>
      </c>
      <c r="H473" s="23">
        <v>0</v>
      </c>
      <c r="I473" s="23">
        <v>0</v>
      </c>
      <c r="J473" s="23"/>
      <c r="K473" s="23">
        <v>0</v>
      </c>
      <c r="L473" s="173"/>
      <c r="M473" s="219"/>
      <c r="N473" s="221">
        <v>0</v>
      </c>
      <c r="O473" s="219"/>
      <c r="P473" s="47"/>
      <c r="Q473" s="48">
        <f t="shared" si="57"/>
        <v>0</v>
      </c>
      <c r="R473" s="47"/>
      <c r="S473" s="47"/>
      <c r="T473" s="23">
        <v>0</v>
      </c>
      <c r="U473" s="47"/>
      <c r="V473" s="47"/>
      <c r="W473" s="23">
        <v>0</v>
      </c>
      <c r="X473" s="47"/>
      <c r="Y473" s="156"/>
    </row>
    <row r="474" spans="1:25" ht="24" customHeight="1">
      <c r="A474" s="60" t="s">
        <v>303</v>
      </c>
      <c r="B474" s="30" t="s">
        <v>292</v>
      </c>
      <c r="C474" s="30" t="s">
        <v>215</v>
      </c>
      <c r="D474" s="61" t="s">
        <v>197</v>
      </c>
      <c r="E474" s="79" t="s">
        <v>304</v>
      </c>
      <c r="G474" s="19">
        <f>H474</f>
        <v>77642.600000000006</v>
      </c>
      <c r="H474" s="19">
        <f>H476</f>
        <v>77642.600000000006</v>
      </c>
      <c r="I474" s="19">
        <v>0</v>
      </c>
      <c r="J474" s="23">
        <f>K474</f>
        <v>83046</v>
      </c>
      <c r="K474" s="23">
        <f>K476</f>
        <v>83046</v>
      </c>
      <c r="L474" s="173"/>
      <c r="M474" s="219">
        <f>M476</f>
        <v>84000</v>
      </c>
      <c r="N474" s="221">
        <f>N476</f>
        <v>84000</v>
      </c>
      <c r="O474" s="219"/>
      <c r="P474" s="47">
        <f>Q474</f>
        <v>954</v>
      </c>
      <c r="Q474" s="48">
        <f t="shared" si="57"/>
        <v>954</v>
      </c>
      <c r="R474" s="47"/>
      <c r="S474" s="47">
        <f>S476</f>
        <v>84000</v>
      </c>
      <c r="T474" s="23">
        <f>T476</f>
        <v>84000</v>
      </c>
      <c r="U474" s="47"/>
      <c r="V474" s="47">
        <f>V476</f>
        <v>84000</v>
      </c>
      <c r="W474" s="23">
        <f>W476</f>
        <v>84000</v>
      </c>
      <c r="X474" s="47"/>
      <c r="Y474" s="156"/>
    </row>
    <row r="475" spans="1:25" ht="11.25" customHeight="1">
      <c r="A475" s="67"/>
      <c r="B475" s="68"/>
      <c r="C475" s="68"/>
      <c r="D475" s="61"/>
      <c r="E475" s="69" t="s">
        <v>5</v>
      </c>
      <c r="F475" s="61"/>
      <c r="G475" s="23"/>
      <c r="H475" s="23"/>
      <c r="I475" s="23"/>
      <c r="J475" s="23"/>
      <c r="K475" s="23"/>
      <c r="L475" s="173"/>
      <c r="M475" s="219"/>
      <c r="N475" s="221">
        <v>0</v>
      </c>
      <c r="O475" s="219"/>
      <c r="P475" s="47"/>
      <c r="Q475" s="48">
        <f t="shared" si="57"/>
        <v>0</v>
      </c>
      <c r="R475" s="47"/>
      <c r="S475" s="47"/>
      <c r="T475" s="23">
        <v>0</v>
      </c>
      <c r="U475" s="47"/>
      <c r="V475" s="47"/>
      <c r="W475" s="23">
        <v>0</v>
      </c>
      <c r="X475" s="47"/>
      <c r="Y475" s="156"/>
    </row>
    <row r="476" spans="1:25" ht="24" customHeight="1">
      <c r="A476" s="67"/>
      <c r="B476" s="68"/>
      <c r="C476" s="68"/>
      <c r="D476" s="61"/>
      <c r="E476" s="249" t="s">
        <v>304</v>
      </c>
      <c r="F476" s="52"/>
      <c r="G476" s="23">
        <f>G477</f>
        <v>77642.600000000006</v>
      </c>
      <c r="H476" s="23">
        <f>H477</f>
        <v>77642.600000000006</v>
      </c>
      <c r="I476" s="23"/>
      <c r="J476" s="23">
        <f>J477+L476</f>
        <v>83046</v>
      </c>
      <c r="K476" s="23">
        <f>K477</f>
        <v>83046</v>
      </c>
      <c r="L476" s="173"/>
      <c r="M476" s="221">
        <f>M477+O476</f>
        <v>84000</v>
      </c>
      <c r="N476" s="221">
        <f>N477</f>
        <v>84000</v>
      </c>
      <c r="O476" s="219"/>
      <c r="P476" s="47"/>
      <c r="Q476" s="48"/>
      <c r="R476" s="47"/>
      <c r="S476" s="23">
        <f>S477+U476</f>
        <v>84000</v>
      </c>
      <c r="T476" s="23">
        <f>T477</f>
        <v>84000</v>
      </c>
      <c r="U476" s="47"/>
      <c r="V476" s="23">
        <f>V477+X476</f>
        <v>84000</v>
      </c>
      <c r="W476" s="23">
        <f>W477</f>
        <v>84000</v>
      </c>
      <c r="X476" s="47"/>
      <c r="Y476" s="156"/>
    </row>
    <row r="477" spans="1:25" ht="24" customHeight="1">
      <c r="A477" s="67"/>
      <c r="B477" s="68"/>
      <c r="C477" s="68"/>
      <c r="D477" s="61"/>
      <c r="E477" s="249" t="s">
        <v>412</v>
      </c>
      <c r="F477" s="61" t="s">
        <v>413</v>
      </c>
      <c r="G477" s="23">
        <f>H477</f>
        <v>77642.600000000006</v>
      </c>
      <c r="H477" s="23">
        <v>77642.600000000006</v>
      </c>
      <c r="I477" s="23" t="s">
        <v>364</v>
      </c>
      <c r="J477" s="23">
        <f>K477</f>
        <v>83046</v>
      </c>
      <c r="K477" s="23">
        <v>83046</v>
      </c>
      <c r="L477" s="173" t="s">
        <v>364</v>
      </c>
      <c r="M477" s="219">
        <f>N477</f>
        <v>84000</v>
      </c>
      <c r="N477" s="221">
        <v>84000</v>
      </c>
      <c r="O477" s="219"/>
      <c r="P477" s="47"/>
      <c r="Q477" s="48"/>
      <c r="R477" s="47"/>
      <c r="S477" s="47">
        <f>T477</f>
        <v>84000</v>
      </c>
      <c r="T477" s="23">
        <v>84000</v>
      </c>
      <c r="U477" s="47"/>
      <c r="V477" s="47">
        <f>W477</f>
        <v>84000</v>
      </c>
      <c r="W477" s="23">
        <v>84000</v>
      </c>
      <c r="X477" s="47"/>
      <c r="Y477" s="156"/>
    </row>
    <row r="478" spans="1:25" s="43" customFormat="1" ht="46.5" customHeight="1">
      <c r="A478" s="44"/>
      <c r="B478" s="25"/>
      <c r="C478" s="25"/>
      <c r="D478" s="45"/>
      <c r="E478" s="21" t="s">
        <v>588</v>
      </c>
      <c r="F478" s="20"/>
      <c r="G478" s="22"/>
      <c r="H478" s="22"/>
      <c r="I478" s="22"/>
      <c r="J478" s="23"/>
      <c r="K478" s="22"/>
      <c r="L478" s="173"/>
      <c r="M478" s="219"/>
      <c r="N478" s="221">
        <v>0</v>
      </c>
      <c r="O478" s="219"/>
      <c r="P478" s="47"/>
      <c r="Q478" s="48">
        <f t="shared" si="57"/>
        <v>0</v>
      </c>
      <c r="R478" s="47"/>
      <c r="S478" s="47"/>
      <c r="T478" s="23">
        <v>0</v>
      </c>
      <c r="U478" s="47"/>
      <c r="V478" s="47"/>
      <c r="W478" s="23">
        <v>0</v>
      </c>
      <c r="X478" s="47"/>
      <c r="Y478" s="157"/>
    </row>
    <row r="479" spans="1:25" ht="12.75" customHeight="1">
      <c r="A479" s="67"/>
      <c r="B479" s="68"/>
      <c r="C479" s="68"/>
      <c r="D479" s="61"/>
      <c r="E479" s="69" t="s">
        <v>412</v>
      </c>
      <c r="F479" s="61" t="s">
        <v>413</v>
      </c>
      <c r="G479" s="23">
        <v>0</v>
      </c>
      <c r="H479" s="23">
        <v>0</v>
      </c>
      <c r="I479" s="23">
        <v>0</v>
      </c>
      <c r="J479" s="23"/>
      <c r="K479" s="23">
        <v>0</v>
      </c>
      <c r="L479" s="173"/>
      <c r="M479" s="219"/>
      <c r="N479" s="221">
        <v>0</v>
      </c>
      <c r="O479" s="219"/>
      <c r="P479" s="47"/>
      <c r="Q479" s="48">
        <f t="shared" si="57"/>
        <v>0</v>
      </c>
      <c r="R479" s="47"/>
      <c r="S479" s="47"/>
      <c r="T479" s="23">
        <v>0</v>
      </c>
      <c r="U479" s="47"/>
      <c r="V479" s="47"/>
      <c r="W479" s="23">
        <v>0</v>
      </c>
      <c r="X479" s="47"/>
      <c r="Y479" s="156"/>
    </row>
    <row r="480" spans="1:25" ht="24" customHeight="1">
      <c r="A480" s="60" t="s">
        <v>305</v>
      </c>
      <c r="B480" s="30" t="s">
        <v>292</v>
      </c>
      <c r="C480" s="30" t="s">
        <v>215</v>
      </c>
      <c r="D480" s="61" t="s">
        <v>231</v>
      </c>
      <c r="E480" s="79" t="s">
        <v>306</v>
      </c>
      <c r="F480" s="61"/>
      <c r="G480" s="19">
        <f>H480</f>
        <v>35823</v>
      </c>
      <c r="H480" s="19">
        <f>H483+H486</f>
        <v>35823</v>
      </c>
      <c r="I480" s="23"/>
      <c r="J480" s="23">
        <f>J483+J486</f>
        <v>59700.3</v>
      </c>
      <c r="K480" s="19">
        <f>K483+K486</f>
        <v>59700.3</v>
      </c>
      <c r="L480" s="173"/>
      <c r="M480" s="219">
        <f>M483+M484</f>
        <v>59926.8</v>
      </c>
      <c r="N480" s="221">
        <f>N483+N486</f>
        <v>59926.8</v>
      </c>
      <c r="O480" s="219"/>
      <c r="P480" s="47">
        <f>Q480</f>
        <v>226.5</v>
      </c>
      <c r="Q480" s="48">
        <f t="shared" si="57"/>
        <v>226.5</v>
      </c>
      <c r="R480" s="47"/>
      <c r="S480" s="47">
        <f>S483+S484</f>
        <v>59926.8</v>
      </c>
      <c r="T480" s="23">
        <f>T483+T486</f>
        <v>59926.8</v>
      </c>
      <c r="U480" s="47"/>
      <c r="V480" s="47">
        <f>V483+V484</f>
        <v>59926.8</v>
      </c>
      <c r="W480" s="23">
        <f>W483+W486</f>
        <v>59926.8</v>
      </c>
      <c r="X480" s="47"/>
      <c r="Y480" s="190"/>
    </row>
    <row r="481" spans="1:25" ht="12.75" customHeight="1">
      <c r="A481" s="67"/>
      <c r="B481" s="68"/>
      <c r="C481" s="68"/>
      <c r="D481" s="61"/>
      <c r="E481" s="69" t="s">
        <v>5</v>
      </c>
      <c r="F481" s="61"/>
      <c r="G481" s="23"/>
      <c r="H481" s="23"/>
      <c r="I481" s="23"/>
      <c r="J481" s="23"/>
      <c r="K481" s="23"/>
      <c r="L481" s="173"/>
      <c r="M481" s="219"/>
      <c r="N481" s="221">
        <v>0</v>
      </c>
      <c r="O481" s="219"/>
      <c r="P481" s="47"/>
      <c r="Q481" s="48">
        <f t="shared" si="57"/>
        <v>0</v>
      </c>
      <c r="R481" s="47"/>
      <c r="S481" s="47"/>
      <c r="T481" s="23">
        <v>0</v>
      </c>
      <c r="U481" s="47"/>
      <c r="V481" s="47"/>
      <c r="W481" s="23">
        <v>0</v>
      </c>
      <c r="X481" s="47"/>
      <c r="Y481" s="156"/>
    </row>
    <row r="482" spans="1:25" ht="12.75" customHeight="1">
      <c r="A482" s="67"/>
      <c r="B482" s="68"/>
      <c r="C482" s="68"/>
      <c r="D482" s="61"/>
      <c r="E482" s="69"/>
      <c r="F482" s="61"/>
      <c r="G482" s="23"/>
      <c r="H482" s="23"/>
      <c r="I482" s="23" t="s">
        <v>364</v>
      </c>
      <c r="J482" s="23"/>
      <c r="K482" s="23"/>
      <c r="L482" s="173"/>
      <c r="M482" s="219"/>
      <c r="N482" s="221"/>
      <c r="O482" s="219"/>
      <c r="P482" s="47"/>
      <c r="Q482" s="48">
        <f t="shared" si="57"/>
        <v>0</v>
      </c>
      <c r="R482" s="47"/>
      <c r="S482" s="47"/>
      <c r="T482" s="23"/>
      <c r="U482" s="47"/>
      <c r="V482" s="47"/>
      <c r="W482" s="23"/>
      <c r="X482" s="47"/>
      <c r="Y482" s="156"/>
    </row>
    <row r="483" spans="1:25" ht="12.75" customHeight="1">
      <c r="A483" s="67"/>
      <c r="B483" s="68"/>
      <c r="C483" s="68"/>
      <c r="D483" s="61"/>
      <c r="E483" s="69"/>
      <c r="F483" s="61" t="s">
        <v>419</v>
      </c>
      <c r="G483" s="23">
        <f>H483</f>
        <v>14104.9</v>
      </c>
      <c r="H483" s="23">
        <v>14104.9</v>
      </c>
      <c r="I483" s="23">
        <v>0</v>
      </c>
      <c r="J483" s="23">
        <f>K483</f>
        <v>17500</v>
      </c>
      <c r="K483" s="23">
        <v>17500</v>
      </c>
      <c r="L483" s="173"/>
      <c r="M483" s="219">
        <f>N483</f>
        <v>16500</v>
      </c>
      <c r="N483" s="221">
        <v>16500</v>
      </c>
      <c r="O483" s="219"/>
      <c r="P483" s="47">
        <f>Q483</f>
        <v>-1000</v>
      </c>
      <c r="Q483" s="48">
        <f t="shared" si="57"/>
        <v>-1000</v>
      </c>
      <c r="R483" s="47"/>
      <c r="S483" s="47">
        <f>T483</f>
        <v>16500</v>
      </c>
      <c r="T483" s="23">
        <v>16500</v>
      </c>
      <c r="U483" s="47"/>
      <c r="V483" s="47">
        <f>W483</f>
        <v>16500</v>
      </c>
      <c r="W483" s="23">
        <v>16500</v>
      </c>
      <c r="X483" s="47"/>
      <c r="Y483" s="156"/>
    </row>
    <row r="484" spans="1:25" s="43" customFormat="1" ht="46.5" customHeight="1">
      <c r="A484" s="44"/>
      <c r="B484" s="25"/>
      <c r="C484" s="25"/>
      <c r="D484" s="45"/>
      <c r="E484" s="21" t="s">
        <v>589</v>
      </c>
      <c r="F484" s="20"/>
      <c r="G484" s="22"/>
      <c r="H484" s="22"/>
      <c r="I484" s="22"/>
      <c r="J484" s="23"/>
      <c r="K484" s="22"/>
      <c r="L484" s="173"/>
      <c r="M484" s="219">
        <f>M486</f>
        <v>43426.8</v>
      </c>
      <c r="N484" s="221">
        <f>N485+N486+N488</f>
        <v>43426.8</v>
      </c>
      <c r="O484" s="219"/>
      <c r="P484" s="47">
        <f>Q484</f>
        <v>43426.8</v>
      </c>
      <c r="Q484" s="48">
        <f t="shared" si="57"/>
        <v>43426.8</v>
      </c>
      <c r="R484" s="47"/>
      <c r="S484" s="47">
        <f>S486</f>
        <v>43426.8</v>
      </c>
      <c r="T484" s="23">
        <f>T485+T486+T488</f>
        <v>43426.8</v>
      </c>
      <c r="U484" s="47"/>
      <c r="V484" s="47">
        <f>V486</f>
        <v>43426.8</v>
      </c>
      <c r="W484" s="23">
        <f>W485+W486+W488</f>
        <v>43426.8</v>
      </c>
      <c r="X484" s="47"/>
      <c r="Y484" s="156"/>
    </row>
    <row r="485" spans="1:25" ht="12.75" customHeight="1">
      <c r="A485" s="67"/>
      <c r="B485" s="68"/>
      <c r="C485" s="68"/>
      <c r="D485" s="61"/>
      <c r="E485" s="69" t="s">
        <v>378</v>
      </c>
      <c r="F485" s="61" t="s">
        <v>377</v>
      </c>
      <c r="G485" s="23">
        <v>0</v>
      </c>
      <c r="H485" s="23">
        <v>0</v>
      </c>
      <c r="I485" s="23">
        <v>0</v>
      </c>
      <c r="J485" s="23"/>
      <c r="K485" s="23">
        <v>0</v>
      </c>
      <c r="L485" s="173"/>
      <c r="M485" s="219"/>
      <c r="N485" s="221">
        <v>0</v>
      </c>
      <c r="O485" s="219"/>
      <c r="P485" s="47"/>
      <c r="Q485" s="48">
        <f t="shared" si="57"/>
        <v>0</v>
      </c>
      <c r="R485" s="47"/>
      <c r="S485" s="47"/>
      <c r="T485" s="23">
        <v>0</v>
      </c>
      <c r="U485" s="47"/>
      <c r="V485" s="47"/>
      <c r="W485" s="23">
        <v>0</v>
      </c>
      <c r="X485" s="47"/>
      <c r="Y485" s="191"/>
    </row>
    <row r="486" spans="1:25" s="272" customFormat="1" ht="12.75" customHeight="1">
      <c r="A486" s="261"/>
      <c r="B486" s="262"/>
      <c r="C486" s="262"/>
      <c r="D486" s="263"/>
      <c r="E486" s="264" t="s">
        <v>395</v>
      </c>
      <c r="F486" s="263" t="s">
        <v>396</v>
      </c>
      <c r="G486" s="265">
        <f>H486</f>
        <v>21718.1</v>
      </c>
      <c r="H486" s="265">
        <v>21718.1</v>
      </c>
      <c r="I486" s="265">
        <v>0</v>
      </c>
      <c r="J486" s="265">
        <f>K486</f>
        <v>42200.3</v>
      </c>
      <c r="K486" s="265">
        <v>42200.3</v>
      </c>
      <c r="L486" s="266"/>
      <c r="M486" s="267">
        <f>N486</f>
        <v>43426.8</v>
      </c>
      <c r="N486" s="268">
        <v>43426.8</v>
      </c>
      <c r="O486" s="267"/>
      <c r="P486" s="269">
        <f>Q486</f>
        <v>1226.5</v>
      </c>
      <c r="Q486" s="270">
        <f t="shared" si="57"/>
        <v>1226.5</v>
      </c>
      <c r="R486" s="269"/>
      <c r="S486" s="269">
        <f>T486</f>
        <v>43426.8</v>
      </c>
      <c r="T486" s="265">
        <v>43426.8</v>
      </c>
      <c r="U486" s="269"/>
      <c r="V486" s="269">
        <f>W486</f>
        <v>43426.8</v>
      </c>
      <c r="W486" s="265">
        <v>43426.8</v>
      </c>
      <c r="X486" s="269"/>
      <c r="Y486" s="271"/>
    </row>
    <row r="487" spans="1:25" ht="12.75" customHeight="1">
      <c r="A487" s="67"/>
      <c r="B487" s="68"/>
      <c r="C487" s="68"/>
      <c r="D487" s="61"/>
      <c r="E487" s="69" t="s">
        <v>408</v>
      </c>
      <c r="F487" s="61" t="s">
        <v>407</v>
      </c>
      <c r="G487" s="23">
        <v>0</v>
      </c>
      <c r="H487" s="23">
        <v>0</v>
      </c>
      <c r="I487" s="23">
        <v>0</v>
      </c>
      <c r="J487" s="23"/>
      <c r="K487" s="23">
        <v>0</v>
      </c>
      <c r="L487" s="173"/>
      <c r="M487" s="219"/>
      <c r="N487" s="221">
        <v>0</v>
      </c>
      <c r="O487" s="219"/>
      <c r="P487" s="47"/>
      <c r="Q487" s="48">
        <f t="shared" si="57"/>
        <v>0</v>
      </c>
      <c r="R487" s="47"/>
      <c r="S487" s="47"/>
      <c r="T487" s="23">
        <v>0</v>
      </c>
      <c r="U487" s="47"/>
      <c r="V487" s="47"/>
      <c r="W487" s="23">
        <v>0</v>
      </c>
      <c r="X487" s="47"/>
      <c r="Y487" s="156"/>
    </row>
    <row r="488" spans="1:25" ht="12.75" customHeight="1">
      <c r="A488" s="67"/>
      <c r="B488" s="68"/>
      <c r="C488" s="68"/>
      <c r="D488" s="61"/>
      <c r="E488" s="69" t="s">
        <v>428</v>
      </c>
      <c r="F488" s="61" t="s">
        <v>429</v>
      </c>
      <c r="G488" s="23">
        <v>0</v>
      </c>
      <c r="H488" s="23">
        <v>0</v>
      </c>
      <c r="I488" s="23">
        <v>0</v>
      </c>
      <c r="J488" s="23"/>
      <c r="K488" s="23">
        <v>0</v>
      </c>
      <c r="L488" s="173"/>
      <c r="M488" s="219"/>
      <c r="N488" s="221">
        <v>0</v>
      </c>
      <c r="O488" s="219"/>
      <c r="P488" s="47"/>
      <c r="Q488" s="48">
        <f t="shared" si="57"/>
        <v>0</v>
      </c>
      <c r="R488" s="47"/>
      <c r="S488" s="47"/>
      <c r="T488" s="23">
        <v>0</v>
      </c>
      <c r="U488" s="47"/>
      <c r="V488" s="47"/>
      <c r="W488" s="23">
        <v>0</v>
      </c>
      <c r="X488" s="47"/>
      <c r="Y488" s="191"/>
    </row>
    <row r="489" spans="1:25" s="43" customFormat="1" ht="46.5" customHeight="1">
      <c r="A489" s="44"/>
      <c r="B489" s="25"/>
      <c r="C489" s="25"/>
      <c r="D489" s="45"/>
      <c r="E489" s="21" t="s">
        <v>590</v>
      </c>
      <c r="F489" s="20"/>
      <c r="G489" s="22"/>
      <c r="H489" s="22"/>
      <c r="I489" s="22"/>
      <c r="J489" s="23"/>
      <c r="K489" s="22"/>
      <c r="L489" s="173"/>
      <c r="M489" s="219"/>
      <c r="N489" s="221">
        <v>0</v>
      </c>
      <c r="O489" s="219"/>
      <c r="P489" s="47"/>
      <c r="Q489" s="48">
        <f t="shared" si="57"/>
        <v>0</v>
      </c>
      <c r="R489" s="47"/>
      <c r="S489" s="47"/>
      <c r="T489" s="23">
        <v>0</v>
      </c>
      <c r="U489" s="47"/>
      <c r="V489" s="47"/>
      <c r="W489" s="23">
        <v>0</v>
      </c>
      <c r="X489" s="47"/>
      <c r="Y489" s="156"/>
    </row>
    <row r="490" spans="1:25" ht="12.75" customHeight="1">
      <c r="A490" s="67"/>
      <c r="B490" s="68"/>
      <c r="C490" s="68"/>
      <c r="D490" s="61"/>
      <c r="E490" s="69" t="s">
        <v>412</v>
      </c>
      <c r="F490" s="61" t="s">
        <v>413</v>
      </c>
      <c r="G490" s="23">
        <v>0</v>
      </c>
      <c r="H490" s="23">
        <v>0</v>
      </c>
      <c r="I490" s="23">
        <v>0</v>
      </c>
      <c r="J490" s="23"/>
      <c r="K490" s="23">
        <v>0</v>
      </c>
      <c r="L490" s="173"/>
      <c r="M490" s="219"/>
      <c r="N490" s="221">
        <v>0</v>
      </c>
      <c r="O490" s="219"/>
      <c r="P490" s="47"/>
      <c r="Q490" s="48">
        <f t="shared" si="57"/>
        <v>0</v>
      </c>
      <c r="R490" s="47"/>
      <c r="S490" s="47"/>
      <c r="T490" s="23">
        <v>0</v>
      </c>
      <c r="U490" s="47"/>
      <c r="V490" s="47"/>
      <c r="W490" s="23">
        <v>0</v>
      </c>
      <c r="X490" s="47"/>
      <c r="Y490" s="156"/>
    </row>
    <row r="491" spans="1:25" ht="12.75" customHeight="1">
      <c r="A491" s="60" t="s">
        <v>307</v>
      </c>
      <c r="B491" s="30" t="s">
        <v>292</v>
      </c>
      <c r="C491" s="30" t="s">
        <v>215</v>
      </c>
      <c r="D491" s="61" t="s">
        <v>204</v>
      </c>
      <c r="E491" s="69" t="s">
        <v>308</v>
      </c>
      <c r="F491" s="61"/>
      <c r="G491" s="23">
        <v>0</v>
      </c>
      <c r="H491" s="23">
        <v>0</v>
      </c>
      <c r="I491" s="23">
        <v>0</v>
      </c>
      <c r="J491" s="23"/>
      <c r="K491" s="23">
        <v>0</v>
      </c>
      <c r="L491" s="173"/>
      <c r="M491" s="219"/>
      <c r="N491" s="221">
        <v>0</v>
      </c>
      <c r="O491" s="219"/>
      <c r="P491" s="47"/>
      <c r="Q491" s="48">
        <f t="shared" si="57"/>
        <v>0</v>
      </c>
      <c r="R491" s="47"/>
      <c r="S491" s="47"/>
      <c r="T491" s="23">
        <v>0</v>
      </c>
      <c r="U491" s="47"/>
      <c r="V491" s="47"/>
      <c r="W491" s="23">
        <v>0</v>
      </c>
      <c r="X491" s="47"/>
      <c r="Y491" s="191"/>
    </row>
    <row r="492" spans="1:25" ht="12.75" customHeight="1">
      <c r="A492" s="67"/>
      <c r="B492" s="68"/>
      <c r="C492" s="68"/>
      <c r="D492" s="61"/>
      <c r="E492" s="69" t="s">
        <v>5</v>
      </c>
      <c r="F492" s="61"/>
      <c r="G492" s="23"/>
      <c r="H492" s="23"/>
      <c r="I492" s="23"/>
      <c r="J492" s="23"/>
      <c r="K492" s="23"/>
      <c r="L492" s="173"/>
      <c r="M492" s="219"/>
      <c r="N492" s="221">
        <v>0</v>
      </c>
      <c r="O492" s="219"/>
      <c r="P492" s="47"/>
      <c r="Q492" s="48">
        <f t="shared" si="57"/>
        <v>0</v>
      </c>
      <c r="R492" s="47"/>
      <c r="S492" s="47"/>
      <c r="T492" s="23">
        <v>0</v>
      </c>
      <c r="U492" s="47"/>
      <c r="V492" s="47"/>
      <c r="W492" s="23">
        <v>0</v>
      </c>
      <c r="X492" s="47"/>
      <c r="Y492" s="156"/>
    </row>
    <row r="493" spans="1:25" s="43" customFormat="1" ht="46.5" customHeight="1">
      <c r="A493" s="44"/>
      <c r="B493" s="25"/>
      <c r="C493" s="25"/>
      <c r="D493" s="45"/>
      <c r="E493" s="21" t="s">
        <v>591</v>
      </c>
      <c r="F493" s="20"/>
      <c r="G493" s="22"/>
      <c r="H493" s="22"/>
      <c r="I493" s="22"/>
      <c r="J493" s="23"/>
      <c r="K493" s="22"/>
      <c r="L493" s="173"/>
      <c r="M493" s="219"/>
      <c r="N493" s="221">
        <v>0</v>
      </c>
      <c r="O493" s="219"/>
      <c r="P493" s="47"/>
      <c r="Q493" s="48">
        <f t="shared" si="57"/>
        <v>0</v>
      </c>
      <c r="R493" s="47"/>
      <c r="S493" s="47"/>
      <c r="T493" s="23">
        <v>0</v>
      </c>
      <c r="U493" s="47"/>
      <c r="V493" s="47"/>
      <c r="W493" s="23">
        <v>0</v>
      </c>
      <c r="X493" s="47"/>
      <c r="Y493" s="156"/>
    </row>
    <row r="494" spans="1:25" ht="12.75" customHeight="1">
      <c r="A494" s="67"/>
      <c r="B494" s="68"/>
      <c r="C494" s="68"/>
      <c r="D494" s="61"/>
      <c r="E494" s="69" t="s">
        <v>412</v>
      </c>
      <c r="F494" s="61" t="s">
        <v>413</v>
      </c>
      <c r="G494" s="23">
        <v>0</v>
      </c>
      <c r="H494" s="23">
        <v>0</v>
      </c>
      <c r="I494" s="23">
        <v>0</v>
      </c>
      <c r="J494" s="23"/>
      <c r="K494" s="23">
        <v>0</v>
      </c>
      <c r="L494" s="173"/>
      <c r="M494" s="219"/>
      <c r="N494" s="221">
        <v>0</v>
      </c>
      <c r="O494" s="219"/>
      <c r="P494" s="47"/>
      <c r="Q494" s="48">
        <f t="shared" si="57"/>
        <v>0</v>
      </c>
      <c r="R494" s="47"/>
      <c r="S494" s="47"/>
      <c r="T494" s="23">
        <v>0</v>
      </c>
      <c r="U494" s="47"/>
      <c r="V494" s="47"/>
      <c r="W494" s="23">
        <v>0</v>
      </c>
      <c r="X494" s="47"/>
      <c r="Y494" s="156"/>
    </row>
    <row r="495" spans="1:25" s="43" customFormat="1" ht="46.5" customHeight="1">
      <c r="A495" s="44"/>
      <c r="B495" s="25"/>
      <c r="C495" s="25"/>
      <c r="D495" s="45"/>
      <c r="E495" s="21" t="s">
        <v>592</v>
      </c>
      <c r="F495" s="20"/>
      <c r="G495" s="22"/>
      <c r="H495" s="22"/>
      <c r="I495" s="22"/>
      <c r="J495" s="23"/>
      <c r="K495" s="22"/>
      <c r="L495" s="173"/>
      <c r="M495" s="219"/>
      <c r="N495" s="221">
        <v>0</v>
      </c>
      <c r="O495" s="219"/>
      <c r="P495" s="47"/>
      <c r="Q495" s="48">
        <f t="shared" si="57"/>
        <v>0</v>
      </c>
      <c r="R495" s="47"/>
      <c r="S495" s="47"/>
      <c r="T495" s="23">
        <v>0</v>
      </c>
      <c r="U495" s="47"/>
      <c r="V495" s="47"/>
      <c r="W495" s="23">
        <v>0</v>
      </c>
      <c r="X495" s="47"/>
      <c r="Y495" s="156"/>
    </row>
    <row r="496" spans="1:25" ht="12.75" customHeight="1">
      <c r="A496" s="67"/>
      <c r="B496" s="68"/>
      <c r="C496" s="68"/>
      <c r="D496" s="61"/>
      <c r="E496" s="69" t="s">
        <v>412</v>
      </c>
      <c r="F496" s="61" t="s">
        <v>413</v>
      </c>
      <c r="G496" s="23">
        <v>0</v>
      </c>
      <c r="H496" s="23">
        <v>0</v>
      </c>
      <c r="I496" s="23">
        <v>0</v>
      </c>
      <c r="J496" s="23"/>
      <c r="K496" s="23">
        <v>0</v>
      </c>
      <c r="L496" s="173"/>
      <c r="M496" s="219"/>
      <c r="N496" s="221">
        <v>0</v>
      </c>
      <c r="O496" s="219"/>
      <c r="P496" s="47"/>
      <c r="Q496" s="48">
        <f t="shared" si="57"/>
        <v>0</v>
      </c>
      <c r="R496" s="47"/>
      <c r="S496" s="47"/>
      <c r="T496" s="23">
        <v>0</v>
      </c>
      <c r="U496" s="47"/>
      <c r="V496" s="47"/>
      <c r="W496" s="23">
        <v>0</v>
      </c>
      <c r="X496" s="47"/>
      <c r="Y496" s="157"/>
    </row>
    <row r="497" spans="1:25" s="43" customFormat="1" ht="46.5" customHeight="1">
      <c r="A497" s="44"/>
      <c r="B497" s="25"/>
      <c r="C497" s="25"/>
      <c r="D497" s="45"/>
      <c r="E497" s="21" t="s">
        <v>593</v>
      </c>
      <c r="F497" s="20"/>
      <c r="G497" s="22"/>
      <c r="H497" s="22"/>
      <c r="I497" s="22"/>
      <c r="J497" s="23"/>
      <c r="K497" s="22"/>
      <c r="L497" s="173"/>
      <c r="M497" s="219"/>
      <c r="N497" s="221">
        <v>0</v>
      </c>
      <c r="O497" s="219"/>
      <c r="P497" s="47"/>
      <c r="Q497" s="48">
        <f t="shared" si="57"/>
        <v>0</v>
      </c>
      <c r="R497" s="47"/>
      <c r="S497" s="47"/>
      <c r="T497" s="23">
        <v>0</v>
      </c>
      <c r="U497" s="47"/>
      <c r="V497" s="47"/>
      <c r="W497" s="23">
        <v>0</v>
      </c>
      <c r="X497" s="47"/>
      <c r="Y497" s="156"/>
    </row>
    <row r="498" spans="1:25" ht="12.75" customHeight="1">
      <c r="A498" s="67"/>
      <c r="B498" s="68"/>
      <c r="C498" s="68"/>
      <c r="D498" s="61"/>
      <c r="E498" s="69" t="s">
        <v>439</v>
      </c>
      <c r="F498" s="61" t="s">
        <v>438</v>
      </c>
      <c r="G498" s="23">
        <v>0</v>
      </c>
      <c r="H498" s="23">
        <v>0</v>
      </c>
      <c r="I498" s="23">
        <v>0</v>
      </c>
      <c r="J498" s="23"/>
      <c r="K498" s="23">
        <v>0</v>
      </c>
      <c r="L498" s="173"/>
      <c r="M498" s="219"/>
      <c r="N498" s="221">
        <v>0</v>
      </c>
      <c r="O498" s="219"/>
      <c r="P498" s="47"/>
      <c r="Q498" s="48">
        <f t="shared" ref="Q498:Q561" si="58">N498-K498</f>
        <v>0</v>
      </c>
      <c r="R498" s="47"/>
      <c r="S498" s="47"/>
      <c r="T498" s="23">
        <v>0</v>
      </c>
      <c r="U498" s="47"/>
      <c r="V498" s="47"/>
      <c r="W498" s="23">
        <v>0</v>
      </c>
      <c r="X498" s="47"/>
      <c r="Y498" s="156"/>
    </row>
    <row r="499" spans="1:25" ht="12.75" customHeight="1">
      <c r="A499" s="67"/>
      <c r="B499" s="68"/>
      <c r="C499" s="68"/>
      <c r="D499" s="61"/>
      <c r="E499" s="69" t="s">
        <v>444</v>
      </c>
      <c r="F499" s="61" t="s">
        <v>445</v>
      </c>
      <c r="G499" s="23">
        <v>0</v>
      </c>
      <c r="H499" s="23">
        <v>0</v>
      </c>
      <c r="I499" s="23">
        <v>0</v>
      </c>
      <c r="J499" s="23"/>
      <c r="K499" s="23">
        <v>0</v>
      </c>
      <c r="L499" s="173"/>
      <c r="M499" s="219"/>
      <c r="N499" s="221">
        <v>0</v>
      </c>
      <c r="O499" s="219"/>
      <c r="P499" s="47"/>
      <c r="Q499" s="48">
        <f t="shared" si="58"/>
        <v>0</v>
      </c>
      <c r="R499" s="47"/>
      <c r="S499" s="47"/>
      <c r="T499" s="23">
        <v>0</v>
      </c>
      <c r="U499" s="47"/>
      <c r="V499" s="47"/>
      <c r="W499" s="23">
        <v>0</v>
      </c>
      <c r="X499" s="47"/>
      <c r="Y499" s="157"/>
    </row>
    <row r="500" spans="1:25" ht="12.75" customHeight="1">
      <c r="A500" s="60" t="s">
        <v>309</v>
      </c>
      <c r="B500" s="30" t="s">
        <v>292</v>
      </c>
      <c r="C500" s="30" t="s">
        <v>215</v>
      </c>
      <c r="D500" s="61" t="s">
        <v>242</v>
      </c>
      <c r="E500" s="69" t="s">
        <v>310</v>
      </c>
      <c r="F500" s="61"/>
      <c r="G500" s="23">
        <v>0</v>
      </c>
      <c r="H500" s="23">
        <v>0</v>
      </c>
      <c r="I500" s="23">
        <v>0</v>
      </c>
      <c r="J500" s="23"/>
      <c r="K500" s="23">
        <v>0</v>
      </c>
      <c r="L500" s="173"/>
      <c r="M500" s="219"/>
      <c r="N500" s="221">
        <v>0</v>
      </c>
      <c r="O500" s="219"/>
      <c r="P500" s="47"/>
      <c r="Q500" s="48">
        <f t="shared" si="58"/>
        <v>0</v>
      </c>
      <c r="R500" s="47"/>
      <c r="S500" s="47"/>
      <c r="T500" s="23">
        <v>0</v>
      </c>
      <c r="U500" s="47"/>
      <c r="V500" s="47"/>
      <c r="W500" s="23">
        <v>0</v>
      </c>
      <c r="X500" s="47"/>
      <c r="Y500" s="156"/>
    </row>
    <row r="501" spans="1:25" ht="12.75" customHeight="1">
      <c r="A501" s="67"/>
      <c r="B501" s="68"/>
      <c r="C501" s="68"/>
      <c r="D501" s="61"/>
      <c r="E501" s="69" t="s">
        <v>5</v>
      </c>
      <c r="F501" s="61"/>
      <c r="G501" s="23"/>
      <c r="H501" s="23"/>
      <c r="I501" s="23"/>
      <c r="J501" s="23"/>
      <c r="K501" s="23"/>
      <c r="L501" s="173"/>
      <c r="M501" s="219"/>
      <c r="N501" s="221">
        <v>0</v>
      </c>
      <c r="O501" s="219"/>
      <c r="P501" s="47"/>
      <c r="Q501" s="48">
        <f t="shared" si="58"/>
        <v>0</v>
      </c>
      <c r="R501" s="47"/>
      <c r="S501" s="47"/>
      <c r="T501" s="23">
        <v>0</v>
      </c>
      <c r="U501" s="47"/>
      <c r="V501" s="47"/>
      <c r="W501" s="23">
        <v>0</v>
      </c>
      <c r="X501" s="47"/>
      <c r="Y501" s="157"/>
    </row>
    <row r="502" spans="1:25" s="43" customFormat="1" ht="46.5" customHeight="1">
      <c r="A502" s="44"/>
      <c r="B502" s="25"/>
      <c r="C502" s="25"/>
      <c r="D502" s="45"/>
      <c r="E502" s="21" t="s">
        <v>594</v>
      </c>
      <c r="F502" s="20"/>
      <c r="G502" s="22"/>
      <c r="H502" s="22"/>
      <c r="I502" s="22"/>
      <c r="J502" s="23"/>
      <c r="K502" s="22"/>
      <c r="L502" s="173"/>
      <c r="M502" s="219"/>
      <c r="N502" s="221">
        <v>0</v>
      </c>
      <c r="O502" s="219"/>
      <c r="P502" s="47"/>
      <c r="Q502" s="48">
        <f t="shared" si="58"/>
        <v>0</v>
      </c>
      <c r="R502" s="47"/>
      <c r="S502" s="47"/>
      <c r="T502" s="23">
        <v>0</v>
      </c>
      <c r="U502" s="47"/>
      <c r="V502" s="47"/>
      <c r="W502" s="23">
        <v>0</v>
      </c>
      <c r="X502" s="47"/>
      <c r="Y502" s="156"/>
    </row>
    <row r="503" spans="1:25" ht="12.75" customHeight="1">
      <c r="A503" s="67"/>
      <c r="B503" s="68"/>
      <c r="C503" s="68"/>
      <c r="D503" s="61"/>
      <c r="E503" s="69" t="s">
        <v>395</v>
      </c>
      <c r="F503" s="61" t="s">
        <v>396</v>
      </c>
      <c r="G503" s="23">
        <v>0</v>
      </c>
      <c r="H503" s="23">
        <v>0</v>
      </c>
      <c r="I503" s="23">
        <v>0</v>
      </c>
      <c r="J503" s="23"/>
      <c r="K503" s="23">
        <v>0</v>
      </c>
      <c r="L503" s="173"/>
      <c r="M503" s="219"/>
      <c r="N503" s="221">
        <v>0</v>
      </c>
      <c r="O503" s="219"/>
      <c r="P503" s="47"/>
      <c r="Q503" s="48">
        <f t="shared" si="58"/>
        <v>0</v>
      </c>
      <c r="R503" s="47"/>
      <c r="S503" s="47"/>
      <c r="T503" s="23">
        <v>0</v>
      </c>
      <c r="U503" s="47"/>
      <c r="V503" s="47"/>
      <c r="W503" s="23">
        <v>0</v>
      </c>
      <c r="X503" s="47"/>
      <c r="Y503" s="157"/>
    </row>
    <row r="504" spans="1:25" ht="12.75" customHeight="1">
      <c r="A504" s="67"/>
      <c r="B504" s="68"/>
      <c r="C504" s="68"/>
      <c r="D504" s="61"/>
      <c r="E504" s="69" t="s">
        <v>400</v>
      </c>
      <c r="F504" s="61" t="s">
        <v>399</v>
      </c>
      <c r="G504" s="23">
        <v>0</v>
      </c>
      <c r="H504" s="23">
        <v>0</v>
      </c>
      <c r="I504" s="23">
        <v>0</v>
      </c>
      <c r="J504" s="23"/>
      <c r="K504" s="23">
        <v>0</v>
      </c>
      <c r="L504" s="173"/>
      <c r="M504" s="219"/>
      <c r="N504" s="221">
        <v>0</v>
      </c>
      <c r="O504" s="219"/>
      <c r="P504" s="47"/>
      <c r="Q504" s="48">
        <f t="shared" si="58"/>
        <v>0</v>
      </c>
      <c r="R504" s="47"/>
      <c r="S504" s="47"/>
      <c r="T504" s="23">
        <v>0</v>
      </c>
      <c r="U504" s="47"/>
      <c r="V504" s="47"/>
      <c r="W504" s="23">
        <v>0</v>
      </c>
      <c r="X504" s="47"/>
      <c r="Y504" s="156"/>
    </row>
    <row r="505" spans="1:25" s="43" customFormat="1" ht="46.5" customHeight="1">
      <c r="A505" s="44" t="s">
        <v>311</v>
      </c>
      <c r="B505" s="25" t="s">
        <v>292</v>
      </c>
      <c r="C505" s="25" t="s">
        <v>231</v>
      </c>
      <c r="D505" s="45" t="s">
        <v>188</v>
      </c>
      <c r="E505" s="21" t="s">
        <v>312</v>
      </c>
      <c r="F505" s="20"/>
      <c r="G505" s="22">
        <v>0</v>
      </c>
      <c r="H505" s="22">
        <v>0</v>
      </c>
      <c r="I505" s="22">
        <v>0</v>
      </c>
      <c r="J505" s="22"/>
      <c r="K505" s="22">
        <v>0</v>
      </c>
      <c r="L505" s="175"/>
      <c r="M505" s="220"/>
      <c r="N505" s="221">
        <v>0</v>
      </c>
      <c r="O505" s="220"/>
      <c r="P505" s="73"/>
      <c r="Q505" s="48">
        <f t="shared" si="58"/>
        <v>0</v>
      </c>
      <c r="R505" s="73"/>
      <c r="S505" s="73"/>
      <c r="T505" s="23">
        <v>0</v>
      </c>
      <c r="U505" s="73"/>
      <c r="V505" s="73"/>
      <c r="W505" s="23">
        <v>0</v>
      </c>
      <c r="X505" s="73"/>
      <c r="Y505" s="156"/>
    </row>
    <row r="506" spans="1:25" ht="12.75" customHeight="1">
      <c r="A506" s="67"/>
      <c r="B506" s="68"/>
      <c r="C506" s="68"/>
      <c r="D506" s="61"/>
      <c r="E506" s="69" t="s">
        <v>193</v>
      </c>
      <c r="F506" s="61"/>
      <c r="G506" s="23"/>
      <c r="H506" s="23"/>
      <c r="I506" s="23"/>
      <c r="J506" s="23"/>
      <c r="K506" s="23"/>
      <c r="L506" s="173"/>
      <c r="M506" s="219"/>
      <c r="N506" s="221">
        <v>0</v>
      </c>
      <c r="O506" s="219"/>
      <c r="P506" s="47"/>
      <c r="Q506" s="48">
        <f t="shared" si="58"/>
        <v>0</v>
      </c>
      <c r="R506" s="47"/>
      <c r="S506" s="47"/>
      <c r="T506" s="23">
        <v>0</v>
      </c>
      <c r="U506" s="47"/>
      <c r="V506" s="47"/>
      <c r="W506" s="23">
        <v>0</v>
      </c>
      <c r="X506" s="47"/>
      <c r="Y506" s="190"/>
    </row>
    <row r="507" spans="1:25" ht="12.75" customHeight="1">
      <c r="A507" s="60" t="s">
        <v>313</v>
      </c>
      <c r="B507" s="30" t="s">
        <v>292</v>
      </c>
      <c r="C507" s="30" t="s">
        <v>231</v>
      </c>
      <c r="D507" s="61" t="s">
        <v>191</v>
      </c>
      <c r="E507" s="69" t="s">
        <v>314</v>
      </c>
      <c r="F507" s="61"/>
      <c r="G507" s="23">
        <v>0</v>
      </c>
      <c r="H507" s="23">
        <v>0</v>
      </c>
      <c r="I507" s="23">
        <v>0</v>
      </c>
      <c r="J507" s="23"/>
      <c r="K507" s="23">
        <v>0</v>
      </c>
      <c r="L507" s="173"/>
      <c r="M507" s="219"/>
      <c r="N507" s="221">
        <v>0</v>
      </c>
      <c r="O507" s="219"/>
      <c r="P507" s="47"/>
      <c r="Q507" s="48">
        <f t="shared" si="58"/>
        <v>0</v>
      </c>
      <c r="R507" s="47"/>
      <c r="S507" s="47"/>
      <c r="T507" s="23">
        <v>0</v>
      </c>
      <c r="U507" s="47"/>
      <c r="V507" s="47"/>
      <c r="W507" s="23">
        <v>0</v>
      </c>
      <c r="X507" s="47"/>
      <c r="Y507" s="156"/>
    </row>
    <row r="508" spans="1:25" ht="12.75" customHeight="1">
      <c r="A508" s="67"/>
      <c r="B508" s="68"/>
      <c r="C508" s="68"/>
      <c r="D508" s="61"/>
      <c r="E508" s="69" t="s">
        <v>5</v>
      </c>
      <c r="F508" s="61"/>
      <c r="G508" s="23"/>
      <c r="H508" s="23"/>
      <c r="I508" s="23"/>
      <c r="J508" s="23"/>
      <c r="K508" s="23"/>
      <c r="L508" s="173"/>
      <c r="M508" s="219"/>
      <c r="N508" s="221">
        <v>0</v>
      </c>
      <c r="O508" s="219"/>
      <c r="P508" s="47"/>
      <c r="Q508" s="48">
        <f t="shared" si="58"/>
        <v>0</v>
      </c>
      <c r="R508" s="47"/>
      <c r="S508" s="47"/>
      <c r="T508" s="23">
        <v>0</v>
      </c>
      <c r="U508" s="47"/>
      <c r="V508" s="47"/>
      <c r="W508" s="23">
        <v>0</v>
      </c>
      <c r="X508" s="47"/>
      <c r="Y508" s="191"/>
    </row>
    <row r="509" spans="1:25" s="43" customFormat="1" ht="46.5" customHeight="1">
      <c r="A509" s="44"/>
      <c r="B509" s="25"/>
      <c r="C509" s="25"/>
      <c r="D509" s="45"/>
      <c r="E509" s="21" t="s">
        <v>595</v>
      </c>
      <c r="F509" s="20"/>
      <c r="G509" s="22"/>
      <c r="H509" s="22"/>
      <c r="I509" s="22"/>
      <c r="J509" s="23"/>
      <c r="K509" s="22"/>
      <c r="L509" s="173"/>
      <c r="M509" s="219"/>
      <c r="N509" s="221">
        <v>0</v>
      </c>
      <c r="O509" s="219"/>
      <c r="P509" s="47"/>
      <c r="Q509" s="48">
        <f t="shared" si="58"/>
        <v>0</v>
      </c>
      <c r="R509" s="47"/>
      <c r="S509" s="47"/>
      <c r="T509" s="23">
        <v>0</v>
      </c>
      <c r="U509" s="47"/>
      <c r="V509" s="47"/>
      <c r="W509" s="23">
        <v>0</v>
      </c>
      <c r="X509" s="47"/>
      <c r="Y509" s="156"/>
    </row>
    <row r="510" spans="1:25" ht="12.75" customHeight="1">
      <c r="A510" s="67"/>
      <c r="B510" s="68"/>
      <c r="C510" s="68"/>
      <c r="D510" s="61"/>
      <c r="E510" s="69" t="s">
        <v>395</v>
      </c>
      <c r="F510" s="61" t="s">
        <v>396</v>
      </c>
      <c r="G510" s="23">
        <v>0</v>
      </c>
      <c r="H510" s="23">
        <v>0</v>
      </c>
      <c r="I510" s="23">
        <v>0</v>
      </c>
      <c r="J510" s="23"/>
      <c r="K510" s="23">
        <v>0</v>
      </c>
      <c r="L510" s="173"/>
      <c r="M510" s="219"/>
      <c r="N510" s="221">
        <v>0</v>
      </c>
      <c r="O510" s="219"/>
      <c r="P510" s="47"/>
      <c r="Q510" s="48">
        <f t="shared" si="58"/>
        <v>0</v>
      </c>
      <c r="R510" s="47"/>
      <c r="S510" s="47"/>
      <c r="T510" s="23">
        <v>0</v>
      </c>
      <c r="U510" s="47"/>
      <c r="V510" s="47"/>
      <c r="W510" s="23">
        <v>0</v>
      </c>
      <c r="X510" s="47"/>
      <c r="Y510" s="156"/>
    </row>
    <row r="511" spans="1:25" ht="12.75" customHeight="1">
      <c r="A511" s="60" t="s">
        <v>315</v>
      </c>
      <c r="B511" s="30" t="s">
        <v>292</v>
      </c>
      <c r="C511" s="30" t="s">
        <v>231</v>
      </c>
      <c r="D511" s="61" t="s">
        <v>197</v>
      </c>
      <c r="E511" s="69" t="s">
        <v>316</v>
      </c>
      <c r="F511" s="61"/>
      <c r="G511" s="23">
        <v>0</v>
      </c>
      <c r="H511" s="23">
        <v>0</v>
      </c>
      <c r="I511" s="23">
        <v>0</v>
      </c>
      <c r="J511" s="23"/>
      <c r="K511" s="23">
        <v>0</v>
      </c>
      <c r="L511" s="173"/>
      <c r="M511" s="219"/>
      <c r="N511" s="221">
        <v>0</v>
      </c>
      <c r="O511" s="219"/>
      <c r="P511" s="47"/>
      <c r="Q511" s="48">
        <f t="shared" si="58"/>
        <v>0</v>
      </c>
      <c r="R511" s="47"/>
      <c r="S511" s="47"/>
      <c r="T511" s="23">
        <v>0</v>
      </c>
      <c r="U511" s="47"/>
      <c r="V511" s="47"/>
      <c r="W511" s="23">
        <v>0</v>
      </c>
      <c r="X511" s="47"/>
      <c r="Y511" s="156"/>
    </row>
    <row r="512" spans="1:25" ht="12.75" customHeight="1">
      <c r="A512" s="67"/>
      <c r="B512" s="68"/>
      <c r="C512" s="68"/>
      <c r="D512" s="61"/>
      <c r="E512" s="69" t="s">
        <v>5</v>
      </c>
      <c r="F512" s="61"/>
      <c r="G512" s="23"/>
      <c r="H512" s="23"/>
      <c r="I512" s="23"/>
      <c r="J512" s="23"/>
      <c r="K512" s="23"/>
      <c r="L512" s="173"/>
      <c r="M512" s="219"/>
      <c r="N512" s="221">
        <v>0</v>
      </c>
      <c r="O512" s="219"/>
      <c r="P512" s="47"/>
      <c r="Q512" s="48">
        <f t="shared" si="58"/>
        <v>0</v>
      </c>
      <c r="R512" s="47"/>
      <c r="S512" s="47"/>
      <c r="T512" s="23">
        <v>0</v>
      </c>
      <c r="U512" s="47"/>
      <c r="V512" s="47"/>
      <c r="W512" s="23">
        <v>0</v>
      </c>
      <c r="X512" s="47"/>
      <c r="Y512" s="191"/>
    </row>
    <row r="513" spans="1:25" s="43" customFormat="1" ht="46.5" customHeight="1">
      <c r="A513" s="44"/>
      <c r="B513" s="25"/>
      <c r="C513" s="25"/>
      <c r="D513" s="45"/>
      <c r="E513" s="21" t="s">
        <v>596</v>
      </c>
      <c r="F513" s="20"/>
      <c r="G513" s="22"/>
      <c r="H513" s="22"/>
      <c r="I513" s="22"/>
      <c r="J513" s="23"/>
      <c r="K513" s="22"/>
      <c r="L513" s="173"/>
      <c r="M513" s="219"/>
      <c r="N513" s="221">
        <v>0</v>
      </c>
      <c r="O513" s="219"/>
      <c r="P513" s="47"/>
      <c r="Q513" s="48">
        <f t="shared" si="58"/>
        <v>0</v>
      </c>
      <c r="R513" s="47"/>
      <c r="S513" s="47"/>
      <c r="T513" s="23">
        <v>0</v>
      </c>
      <c r="U513" s="47"/>
      <c r="V513" s="47"/>
      <c r="W513" s="23">
        <v>0</v>
      </c>
      <c r="X513" s="47"/>
      <c r="Y513" s="156"/>
    </row>
    <row r="514" spans="1:25" ht="12.75" customHeight="1">
      <c r="A514" s="67"/>
      <c r="B514" s="68"/>
      <c r="C514" s="68"/>
      <c r="D514" s="61"/>
      <c r="E514" s="69" t="s">
        <v>428</v>
      </c>
      <c r="F514" s="61" t="s">
        <v>429</v>
      </c>
      <c r="G514" s="23">
        <v>0</v>
      </c>
      <c r="H514" s="23">
        <v>0</v>
      </c>
      <c r="I514" s="23">
        <v>0</v>
      </c>
      <c r="J514" s="23"/>
      <c r="K514" s="23">
        <v>0</v>
      </c>
      <c r="L514" s="173"/>
      <c r="M514" s="219"/>
      <c r="N514" s="221">
        <v>0</v>
      </c>
      <c r="O514" s="219"/>
      <c r="P514" s="47"/>
      <c r="Q514" s="48">
        <f t="shared" si="58"/>
        <v>0</v>
      </c>
      <c r="R514" s="47"/>
      <c r="S514" s="47"/>
      <c r="T514" s="23">
        <v>0</v>
      </c>
      <c r="U514" s="47"/>
      <c r="V514" s="47"/>
      <c r="W514" s="23">
        <v>0</v>
      </c>
      <c r="X514" s="47"/>
      <c r="Y514" s="187"/>
    </row>
    <row r="515" spans="1:25" s="43" customFormat="1" ht="46.5" customHeight="1">
      <c r="A515" s="44" t="s">
        <v>317</v>
      </c>
      <c r="B515" s="25" t="s">
        <v>318</v>
      </c>
      <c r="C515" s="25" t="s">
        <v>188</v>
      </c>
      <c r="D515" s="45" t="s">
        <v>188</v>
      </c>
      <c r="E515" s="21" t="s">
        <v>319</v>
      </c>
      <c r="F515" s="20"/>
      <c r="G515" s="22">
        <f>H515+I515</f>
        <v>753564</v>
      </c>
      <c r="H515" s="22">
        <f>H517+H546</f>
        <v>753564</v>
      </c>
      <c r="I515" s="22">
        <f>I517+I546</f>
        <v>0</v>
      </c>
      <c r="J515" s="22">
        <f>K515</f>
        <v>770537.7</v>
      </c>
      <c r="K515" s="22">
        <f>K517+K546</f>
        <v>770537.7</v>
      </c>
      <c r="L515" s="175"/>
      <c r="M515" s="220">
        <f>N515+O515</f>
        <v>785000</v>
      </c>
      <c r="N515" s="229">
        <f>N517+N546</f>
        <v>785000</v>
      </c>
      <c r="O515" s="224"/>
      <c r="P515" s="73">
        <f>Q515</f>
        <v>14462.300000000047</v>
      </c>
      <c r="Q515" s="48">
        <f t="shared" si="58"/>
        <v>14462.300000000047</v>
      </c>
      <c r="R515" s="73"/>
      <c r="S515" s="73">
        <f>T515+U515</f>
        <v>785000</v>
      </c>
      <c r="T515" s="19">
        <f>T517+T546</f>
        <v>785000</v>
      </c>
      <c r="U515" s="22"/>
      <c r="V515" s="73">
        <f>W515+X515</f>
        <v>785000</v>
      </c>
      <c r="W515" s="19">
        <f>W517+W546</f>
        <v>785000</v>
      </c>
      <c r="X515" s="22"/>
      <c r="Y515" s="188"/>
    </row>
    <row r="516" spans="1:25" ht="12.75" customHeight="1">
      <c r="A516" s="67"/>
      <c r="B516" s="68"/>
      <c r="C516" s="68"/>
      <c r="D516" s="61"/>
      <c r="E516" s="69" t="s">
        <v>5</v>
      </c>
      <c r="F516" s="61"/>
      <c r="G516" s="23"/>
      <c r="H516" s="23"/>
      <c r="I516" s="23"/>
      <c r="J516" s="23"/>
      <c r="K516" s="23"/>
      <c r="L516" s="173"/>
      <c r="M516" s="219"/>
      <c r="N516" s="221">
        <v>0</v>
      </c>
      <c r="O516" s="219"/>
      <c r="P516" s="47"/>
      <c r="Q516" s="48">
        <f t="shared" si="58"/>
        <v>0</v>
      </c>
      <c r="R516" s="47"/>
      <c r="S516" s="47"/>
      <c r="T516" s="23">
        <v>0</v>
      </c>
      <c r="U516" s="47"/>
      <c r="V516" s="47"/>
      <c r="W516" s="23">
        <v>0</v>
      </c>
      <c r="X516" s="47"/>
      <c r="Y516" s="186"/>
    </row>
    <row r="517" spans="1:25" s="43" customFormat="1" ht="46.5" customHeight="1">
      <c r="A517" s="44" t="s">
        <v>320</v>
      </c>
      <c r="B517" s="25" t="s">
        <v>318</v>
      </c>
      <c r="C517" s="25" t="s">
        <v>191</v>
      </c>
      <c r="D517" s="45" t="s">
        <v>188</v>
      </c>
      <c r="E517" s="21" t="s">
        <v>321</v>
      </c>
      <c r="F517" s="20"/>
      <c r="G517" s="22">
        <f>H517+I517</f>
        <v>477834.39999999997</v>
      </c>
      <c r="H517" s="22">
        <f>H519</f>
        <v>477834.39999999997</v>
      </c>
      <c r="I517" s="22">
        <f>I519</f>
        <v>0</v>
      </c>
      <c r="J517" s="22">
        <f>K517</f>
        <v>500544.4</v>
      </c>
      <c r="K517" s="22">
        <f>K519</f>
        <v>500544.4</v>
      </c>
      <c r="L517" s="175"/>
      <c r="M517" s="220">
        <f>N517+O517</f>
        <v>509000</v>
      </c>
      <c r="N517" s="22">
        <f>N519</f>
        <v>509000</v>
      </c>
      <c r="O517" s="220"/>
      <c r="P517" s="73">
        <f>Q517</f>
        <v>8455.5999999999767</v>
      </c>
      <c r="Q517" s="48">
        <f t="shared" si="58"/>
        <v>8455.5999999999767</v>
      </c>
      <c r="R517" s="73"/>
      <c r="S517" s="73">
        <f>T517+U517</f>
        <v>509000</v>
      </c>
      <c r="T517" s="22">
        <f>T519</f>
        <v>509000</v>
      </c>
      <c r="U517" s="73"/>
      <c r="V517" s="73">
        <f>W517+X517</f>
        <v>509000</v>
      </c>
      <c r="W517" s="22">
        <f>W519</f>
        <v>509000</v>
      </c>
      <c r="X517" s="73"/>
      <c r="Y517" s="156"/>
    </row>
    <row r="518" spans="1:25" ht="12.75" customHeight="1">
      <c r="A518" s="67"/>
      <c r="B518" s="68"/>
      <c r="C518" s="68"/>
      <c r="D518" s="61"/>
      <c r="E518" s="69" t="s">
        <v>193</v>
      </c>
      <c r="F518" s="61"/>
      <c r="G518" s="23"/>
      <c r="H518" s="23"/>
      <c r="I518" s="23"/>
      <c r="J518" s="23"/>
      <c r="K518" s="23"/>
      <c r="L518" s="173"/>
      <c r="M518" s="219"/>
      <c r="N518" s="221">
        <v>0</v>
      </c>
      <c r="O518" s="219"/>
      <c r="P518" s="47"/>
      <c r="Q518" s="48">
        <f t="shared" si="58"/>
        <v>0</v>
      </c>
      <c r="R518" s="47"/>
      <c r="S518" s="47"/>
      <c r="T518" s="23">
        <v>0</v>
      </c>
      <c r="U518" s="47"/>
      <c r="V518" s="47"/>
      <c r="W518" s="23">
        <v>0</v>
      </c>
      <c r="X518" s="47"/>
      <c r="Y518" s="157"/>
    </row>
    <row r="519" spans="1:25" ht="12.75" customHeight="1">
      <c r="A519" s="60" t="s">
        <v>322</v>
      </c>
      <c r="B519" s="30" t="s">
        <v>318</v>
      </c>
      <c r="C519" s="30" t="s">
        <v>191</v>
      </c>
      <c r="D519" s="61" t="s">
        <v>191</v>
      </c>
      <c r="E519" s="69" t="s">
        <v>323</v>
      </c>
      <c r="F519" s="61"/>
      <c r="G519" s="23">
        <f>H519+I519</f>
        <v>477834.39999999997</v>
      </c>
      <c r="H519" s="23">
        <f>H521</f>
        <v>477834.39999999997</v>
      </c>
      <c r="I519" s="23">
        <f>I526</f>
        <v>0</v>
      </c>
      <c r="J519" s="23">
        <f>K519</f>
        <v>500544.4</v>
      </c>
      <c r="K519" s="23">
        <f>K525+K523</f>
        <v>500544.4</v>
      </c>
      <c r="L519" s="173"/>
      <c r="M519" s="219">
        <f>M521</f>
        <v>509000</v>
      </c>
      <c r="N519" s="23">
        <f>N521</f>
        <v>509000</v>
      </c>
      <c r="O519" s="219"/>
      <c r="P519" s="47">
        <f>Q519</f>
        <v>8455.5999999999767</v>
      </c>
      <c r="Q519" s="48">
        <f t="shared" si="58"/>
        <v>8455.5999999999767</v>
      </c>
      <c r="R519" s="47"/>
      <c r="S519" s="47">
        <f>S521</f>
        <v>509000</v>
      </c>
      <c r="T519" s="23">
        <f>T521</f>
        <v>509000</v>
      </c>
      <c r="U519" s="47"/>
      <c r="V519" s="47">
        <f>V521</f>
        <v>509000</v>
      </c>
      <c r="W519" s="23">
        <f>W521</f>
        <v>509000</v>
      </c>
      <c r="X519" s="47"/>
      <c r="Y519" s="156"/>
    </row>
    <row r="520" spans="1:25" ht="12.75" customHeight="1">
      <c r="A520" s="67"/>
      <c r="B520" s="68"/>
      <c r="C520" s="68"/>
      <c r="D520" s="61"/>
      <c r="E520" s="69" t="s">
        <v>5</v>
      </c>
      <c r="F520" s="61"/>
      <c r="G520" s="23"/>
      <c r="H520" s="23"/>
      <c r="I520" s="23"/>
      <c r="J520" s="23"/>
      <c r="K520" s="23"/>
      <c r="L520" s="173"/>
      <c r="M520" s="219"/>
      <c r="N520" s="221">
        <v>0</v>
      </c>
      <c r="O520" s="219"/>
      <c r="P520" s="47"/>
      <c r="Q520" s="48">
        <f t="shared" si="58"/>
        <v>0</v>
      </c>
      <c r="R520" s="47"/>
      <c r="S520" s="47"/>
      <c r="T520" s="23">
        <v>0</v>
      </c>
      <c r="U520" s="47"/>
      <c r="V520" s="47"/>
      <c r="W520" s="23">
        <v>0</v>
      </c>
      <c r="X520" s="47"/>
      <c r="Y520" s="157"/>
    </row>
    <row r="521" spans="1:25" s="43" customFormat="1" ht="46.5" customHeight="1">
      <c r="A521" s="44"/>
      <c r="B521" s="25"/>
      <c r="C521" s="25"/>
      <c r="D521" s="45"/>
      <c r="E521" s="21" t="s">
        <v>597</v>
      </c>
      <c r="F521" s="20"/>
      <c r="G521" s="23">
        <f>H521+I521</f>
        <v>477834.39999999997</v>
      </c>
      <c r="H521" s="22">
        <f>H523+H525</f>
        <v>477834.39999999997</v>
      </c>
      <c r="I521" s="22">
        <f>I526</f>
        <v>0</v>
      </c>
      <c r="J521" s="23">
        <f>J523+J525</f>
        <v>500544.4</v>
      </c>
      <c r="K521" s="22">
        <f>K523+K525</f>
        <v>500544.4</v>
      </c>
      <c r="L521" s="173"/>
      <c r="M521" s="219">
        <f>N521+O521</f>
        <v>509000</v>
      </c>
      <c r="N521" s="221">
        <f>N522+N523+N524+N525</f>
        <v>509000</v>
      </c>
      <c r="O521" s="219"/>
      <c r="P521" s="47">
        <f>Q521</f>
        <v>8455.5999999999767</v>
      </c>
      <c r="Q521" s="48">
        <f t="shared" si="58"/>
        <v>8455.5999999999767</v>
      </c>
      <c r="R521" s="47"/>
      <c r="S521" s="47">
        <f>T521+U521</f>
        <v>509000</v>
      </c>
      <c r="T521" s="23">
        <f>T522+T523+T524+T525</f>
        <v>509000</v>
      </c>
      <c r="U521" s="47"/>
      <c r="V521" s="47">
        <f>W521+X521</f>
        <v>509000</v>
      </c>
      <c r="W521" s="23">
        <f>W522+W523+W524+W525</f>
        <v>509000</v>
      </c>
      <c r="X521" s="47"/>
      <c r="Y521" s="157"/>
    </row>
    <row r="522" spans="1:25" ht="12.75" customHeight="1">
      <c r="A522" s="67"/>
      <c r="B522" s="68"/>
      <c r="C522" s="68"/>
      <c r="D522" s="61"/>
      <c r="E522" s="69"/>
      <c r="F522" s="61" t="s">
        <v>403</v>
      </c>
      <c r="G522" s="23">
        <v>0</v>
      </c>
      <c r="H522" s="23">
        <v>0</v>
      </c>
      <c r="I522" s="23">
        <v>0</v>
      </c>
      <c r="J522" s="23"/>
      <c r="K522" s="23">
        <v>0</v>
      </c>
      <c r="L522" s="173"/>
      <c r="M522" s="219">
        <f>N522</f>
        <v>5000</v>
      </c>
      <c r="N522" s="221">
        <v>5000</v>
      </c>
      <c r="O522" s="219"/>
      <c r="P522" s="47"/>
      <c r="Q522" s="48">
        <f t="shared" si="58"/>
        <v>5000</v>
      </c>
      <c r="R522" s="47"/>
      <c r="S522" s="47">
        <f>T522</f>
        <v>5000</v>
      </c>
      <c r="T522" s="23">
        <v>5000</v>
      </c>
      <c r="U522" s="47"/>
      <c r="V522" s="47">
        <f>W522</f>
        <v>5000</v>
      </c>
      <c r="W522" s="23">
        <v>5000</v>
      </c>
      <c r="X522" s="47"/>
      <c r="Y522" s="156"/>
    </row>
    <row r="523" spans="1:25" ht="12.75" customHeight="1">
      <c r="A523" s="67"/>
      <c r="B523" s="68"/>
      <c r="C523" s="68"/>
      <c r="D523" s="61"/>
      <c r="E523" s="69"/>
      <c r="F523" s="61" t="s">
        <v>407</v>
      </c>
      <c r="G523" s="23"/>
      <c r="H523" s="23">
        <v>44722.3</v>
      </c>
      <c r="I523" s="23"/>
      <c r="J523" s="23">
        <f>K523</f>
        <v>55744.4</v>
      </c>
      <c r="K523" s="23">
        <v>55744.4</v>
      </c>
      <c r="L523" s="173"/>
      <c r="M523" s="219">
        <f>N523</f>
        <v>56000</v>
      </c>
      <c r="N523" s="221">
        <v>56000</v>
      </c>
      <c r="O523" s="219"/>
      <c r="P523" s="47">
        <f>Q523</f>
        <v>255.59999999999854</v>
      </c>
      <c r="Q523" s="48">
        <f t="shared" si="58"/>
        <v>255.59999999999854</v>
      </c>
      <c r="R523" s="47"/>
      <c r="S523" s="47">
        <f>T523</f>
        <v>56000</v>
      </c>
      <c r="T523" s="23">
        <v>56000</v>
      </c>
      <c r="U523" s="47"/>
      <c r="V523" s="47">
        <f>W523</f>
        <v>56000</v>
      </c>
      <c r="W523" s="23">
        <v>56000</v>
      </c>
      <c r="X523" s="47"/>
      <c r="Y523" s="190"/>
    </row>
    <row r="524" spans="1:25" ht="12.75" customHeight="1">
      <c r="A524" s="67"/>
      <c r="B524" s="68"/>
      <c r="C524" s="68"/>
      <c r="D524" s="61"/>
      <c r="E524" s="69" t="s">
        <v>409</v>
      </c>
      <c r="F524" s="61" t="s">
        <v>410</v>
      </c>
      <c r="G524" s="23">
        <v>0</v>
      </c>
      <c r="H524" s="23">
        <v>0</v>
      </c>
      <c r="I524" s="23">
        <v>0</v>
      </c>
      <c r="J524" s="23"/>
      <c r="K524" s="23">
        <v>0</v>
      </c>
      <c r="L524" s="173"/>
      <c r="M524" s="219"/>
      <c r="N524" s="221">
        <v>0</v>
      </c>
      <c r="O524" s="219"/>
      <c r="P524" s="47"/>
      <c r="Q524" s="48">
        <f t="shared" si="58"/>
        <v>0</v>
      </c>
      <c r="R524" s="47"/>
      <c r="S524" s="47"/>
      <c r="T524" s="23">
        <v>0</v>
      </c>
      <c r="U524" s="47"/>
      <c r="V524" s="47"/>
      <c r="W524" s="23">
        <v>0</v>
      </c>
      <c r="X524" s="47"/>
      <c r="Y524" s="187"/>
    </row>
    <row r="525" spans="1:25" ht="12.75" customHeight="1">
      <c r="A525" s="67"/>
      <c r="B525" s="68"/>
      <c r="C525" s="68"/>
      <c r="D525" s="61"/>
      <c r="E525" s="69" t="s">
        <v>412</v>
      </c>
      <c r="F525" s="61" t="s">
        <v>413</v>
      </c>
      <c r="G525" s="23">
        <f>H525+I525</f>
        <v>433112.1</v>
      </c>
      <c r="H525" s="23">
        <v>433112.1</v>
      </c>
      <c r="I525" s="23">
        <v>0</v>
      </c>
      <c r="J525" s="23">
        <f>K525</f>
        <v>444800</v>
      </c>
      <c r="K525" s="23">
        <v>444800</v>
      </c>
      <c r="L525" s="173"/>
      <c r="M525" s="219">
        <f>N525</f>
        <v>448000</v>
      </c>
      <c r="N525" s="221">
        <v>448000</v>
      </c>
      <c r="O525" s="219"/>
      <c r="P525" s="47">
        <f>Q525</f>
        <v>3200</v>
      </c>
      <c r="Q525" s="48">
        <f t="shared" si="58"/>
        <v>3200</v>
      </c>
      <c r="R525" s="47"/>
      <c r="S525" s="47">
        <f>T525</f>
        <v>448000</v>
      </c>
      <c r="T525" s="23">
        <v>448000</v>
      </c>
      <c r="U525" s="47"/>
      <c r="V525" s="47">
        <f>W525</f>
        <v>448000</v>
      </c>
      <c r="W525" s="23">
        <v>448000</v>
      </c>
      <c r="X525" s="47"/>
      <c r="Y525" s="188"/>
    </row>
    <row r="526" spans="1:25" ht="12.75" customHeight="1">
      <c r="A526" s="67"/>
      <c r="B526" s="68"/>
      <c r="C526" s="68"/>
      <c r="D526" s="61"/>
      <c r="E526" s="69"/>
      <c r="F526" s="61" t="s">
        <v>636</v>
      </c>
      <c r="G526" s="23">
        <v>0</v>
      </c>
      <c r="H526" s="23">
        <v>0</v>
      </c>
      <c r="I526" s="23"/>
      <c r="J526" s="23"/>
      <c r="K526" s="23">
        <v>0</v>
      </c>
      <c r="L526" s="173"/>
      <c r="M526" s="219"/>
      <c r="N526" s="221">
        <v>0</v>
      </c>
      <c r="O526" s="219"/>
      <c r="P526" s="47"/>
      <c r="Q526" s="48">
        <f t="shared" si="58"/>
        <v>0</v>
      </c>
      <c r="R526" s="47"/>
      <c r="S526" s="47"/>
      <c r="T526" s="23">
        <v>0</v>
      </c>
      <c r="U526" s="47"/>
      <c r="V526" s="47"/>
      <c r="W526" s="23">
        <v>0</v>
      </c>
      <c r="X526" s="47"/>
      <c r="Y526" s="188"/>
    </row>
    <row r="527" spans="1:25" s="43" customFormat="1" ht="46.5" customHeight="1">
      <c r="A527" s="44"/>
      <c r="B527" s="25"/>
      <c r="C527" s="25"/>
      <c r="D527" s="45"/>
      <c r="E527" s="21" t="s">
        <v>598</v>
      </c>
      <c r="F527" s="20"/>
      <c r="G527" s="22"/>
      <c r="H527" s="22"/>
      <c r="I527" s="22"/>
      <c r="J527" s="23"/>
      <c r="K527" s="22"/>
      <c r="L527" s="173"/>
      <c r="M527" s="219"/>
      <c r="N527" s="221">
        <v>0</v>
      </c>
      <c r="O527" s="219"/>
      <c r="P527" s="47"/>
      <c r="Q527" s="48">
        <f t="shared" si="58"/>
        <v>0</v>
      </c>
      <c r="R527" s="47"/>
      <c r="S527" s="47"/>
      <c r="T527" s="23">
        <v>0</v>
      </c>
      <c r="U527" s="47"/>
      <c r="V527" s="47"/>
      <c r="W527" s="23">
        <v>0</v>
      </c>
      <c r="X527" s="47"/>
      <c r="Y527" s="188"/>
    </row>
    <row r="528" spans="1:25" ht="12.75" customHeight="1">
      <c r="A528" s="67"/>
      <c r="B528" s="68"/>
      <c r="C528" s="68"/>
      <c r="D528" s="61"/>
      <c r="E528" s="69" t="s">
        <v>409</v>
      </c>
      <c r="F528" s="61" t="s">
        <v>410</v>
      </c>
      <c r="G528" s="23">
        <v>0</v>
      </c>
      <c r="H528" s="23">
        <v>0</v>
      </c>
      <c r="I528" s="23">
        <v>0</v>
      </c>
      <c r="J528" s="23"/>
      <c r="K528" s="23">
        <v>0</v>
      </c>
      <c r="L528" s="173"/>
      <c r="M528" s="219"/>
      <c r="N528" s="221">
        <v>0</v>
      </c>
      <c r="O528" s="219"/>
      <c r="P528" s="47"/>
      <c r="Q528" s="48">
        <f t="shared" si="58"/>
        <v>0</v>
      </c>
      <c r="R528" s="47"/>
      <c r="S528" s="47"/>
      <c r="T528" s="23">
        <v>0</v>
      </c>
      <c r="U528" s="47"/>
      <c r="V528" s="47"/>
      <c r="W528" s="23">
        <v>0</v>
      </c>
      <c r="X528" s="47"/>
      <c r="Y528" s="188"/>
    </row>
    <row r="529" spans="1:25" ht="12.75" customHeight="1">
      <c r="A529" s="67"/>
      <c r="B529" s="68"/>
      <c r="C529" s="68"/>
      <c r="D529" s="61"/>
      <c r="E529" s="69" t="s">
        <v>444</v>
      </c>
      <c r="F529" s="61" t="s">
        <v>445</v>
      </c>
      <c r="G529" s="23">
        <v>0</v>
      </c>
      <c r="H529" s="23">
        <v>0</v>
      </c>
      <c r="I529" s="23">
        <v>0</v>
      </c>
      <c r="J529" s="23"/>
      <c r="K529" s="23">
        <v>0</v>
      </c>
      <c r="L529" s="173"/>
      <c r="M529" s="219"/>
      <c r="N529" s="221">
        <v>0</v>
      </c>
      <c r="O529" s="219"/>
      <c r="P529" s="47"/>
      <c r="Q529" s="48">
        <f t="shared" si="58"/>
        <v>0</v>
      </c>
      <c r="R529" s="47"/>
      <c r="S529" s="47"/>
      <c r="T529" s="23">
        <v>0</v>
      </c>
      <c r="U529" s="47"/>
      <c r="V529" s="47"/>
      <c r="W529" s="23">
        <v>0</v>
      </c>
      <c r="X529" s="47"/>
      <c r="Y529" s="188"/>
    </row>
    <row r="530" spans="1:25" s="43" customFormat="1" ht="46.5" customHeight="1">
      <c r="A530" s="44"/>
      <c r="B530" s="25"/>
      <c r="C530" s="25"/>
      <c r="D530" s="45"/>
      <c r="E530" s="21" t="s">
        <v>599</v>
      </c>
      <c r="F530" s="20"/>
      <c r="G530" s="22"/>
      <c r="H530" s="22"/>
      <c r="I530" s="22"/>
      <c r="J530" s="23"/>
      <c r="K530" s="22"/>
      <c r="L530" s="173"/>
      <c r="M530" s="219"/>
      <c r="N530" s="221">
        <v>0</v>
      </c>
      <c r="O530" s="219"/>
      <c r="P530" s="47"/>
      <c r="Q530" s="48">
        <f t="shared" si="58"/>
        <v>0</v>
      </c>
      <c r="R530" s="47"/>
      <c r="S530" s="47"/>
      <c r="T530" s="23">
        <v>0</v>
      </c>
      <c r="U530" s="47"/>
      <c r="V530" s="47"/>
      <c r="W530" s="23">
        <v>0</v>
      </c>
      <c r="X530" s="47"/>
      <c r="Y530" s="188"/>
    </row>
    <row r="531" spans="1:25" ht="12.75" customHeight="1">
      <c r="A531" s="67"/>
      <c r="B531" s="68"/>
      <c r="C531" s="68"/>
      <c r="D531" s="61"/>
      <c r="E531" s="69" t="s">
        <v>412</v>
      </c>
      <c r="F531" s="61" t="s">
        <v>413</v>
      </c>
      <c r="G531" s="23">
        <v>0</v>
      </c>
      <c r="H531" s="23">
        <v>0</v>
      </c>
      <c r="I531" s="23">
        <v>0</v>
      </c>
      <c r="J531" s="23"/>
      <c r="K531" s="23">
        <v>0</v>
      </c>
      <c r="L531" s="173"/>
      <c r="M531" s="219"/>
      <c r="N531" s="221">
        <v>0</v>
      </c>
      <c r="O531" s="219"/>
      <c r="P531" s="47"/>
      <c r="Q531" s="48">
        <f t="shared" si="58"/>
        <v>0</v>
      </c>
      <c r="R531" s="47"/>
      <c r="S531" s="47"/>
      <c r="T531" s="23">
        <v>0</v>
      </c>
      <c r="U531" s="47"/>
      <c r="V531" s="47"/>
      <c r="W531" s="23">
        <v>0</v>
      </c>
      <c r="X531" s="47"/>
      <c r="Y531" s="186"/>
    </row>
    <row r="532" spans="1:25" ht="12.75" customHeight="1">
      <c r="A532" s="60" t="s">
        <v>324</v>
      </c>
      <c r="B532" s="30" t="s">
        <v>318</v>
      </c>
      <c r="C532" s="30" t="s">
        <v>191</v>
      </c>
      <c r="D532" s="61" t="s">
        <v>215</v>
      </c>
      <c r="E532" s="69" t="s">
        <v>325</v>
      </c>
      <c r="F532" s="61"/>
      <c r="G532" s="23">
        <v>0</v>
      </c>
      <c r="H532" s="23">
        <v>0</v>
      </c>
      <c r="I532" s="23">
        <v>0</v>
      </c>
      <c r="J532" s="23"/>
      <c r="K532" s="23">
        <v>0</v>
      </c>
      <c r="L532" s="173"/>
      <c r="M532" s="219"/>
      <c r="N532" s="221">
        <v>0</v>
      </c>
      <c r="O532" s="219"/>
      <c r="P532" s="47"/>
      <c r="Q532" s="48">
        <f t="shared" si="58"/>
        <v>0</v>
      </c>
      <c r="R532" s="47"/>
      <c r="S532" s="47"/>
      <c r="T532" s="23">
        <v>0</v>
      </c>
      <c r="U532" s="47"/>
      <c r="V532" s="47"/>
      <c r="W532" s="23">
        <v>0</v>
      </c>
      <c r="X532" s="47"/>
      <c r="Y532" s="156"/>
    </row>
    <row r="533" spans="1:25" ht="12.75" customHeight="1">
      <c r="A533" s="67"/>
      <c r="B533" s="68"/>
      <c r="C533" s="68"/>
      <c r="D533" s="61"/>
      <c r="E533" s="69" t="s">
        <v>5</v>
      </c>
      <c r="F533" s="61"/>
      <c r="G533" s="23"/>
      <c r="H533" s="23"/>
      <c r="I533" s="23"/>
      <c r="J533" s="23"/>
      <c r="K533" s="23"/>
      <c r="L533" s="173"/>
      <c r="M533" s="219"/>
      <c r="N533" s="221">
        <v>0</v>
      </c>
      <c r="O533" s="219"/>
      <c r="P533" s="47"/>
      <c r="Q533" s="48">
        <f t="shared" si="58"/>
        <v>0</v>
      </c>
      <c r="R533" s="47"/>
      <c r="S533" s="47"/>
      <c r="T533" s="23">
        <v>0</v>
      </c>
      <c r="U533" s="47"/>
      <c r="V533" s="47"/>
      <c r="W533" s="23">
        <v>0</v>
      </c>
      <c r="X533" s="47"/>
      <c r="Y533" s="156"/>
    </row>
    <row r="534" spans="1:25" s="43" customFormat="1" ht="46.5" customHeight="1">
      <c r="A534" s="44"/>
      <c r="B534" s="25"/>
      <c r="C534" s="25"/>
      <c r="D534" s="45"/>
      <c r="E534" s="21" t="s">
        <v>600</v>
      </c>
      <c r="F534" s="20"/>
      <c r="G534" s="22"/>
      <c r="H534" s="22"/>
      <c r="I534" s="22"/>
      <c r="J534" s="23"/>
      <c r="K534" s="22"/>
      <c r="L534" s="173"/>
      <c r="M534" s="219"/>
      <c r="N534" s="221">
        <v>0</v>
      </c>
      <c r="O534" s="219"/>
      <c r="P534" s="47"/>
      <c r="Q534" s="48">
        <f t="shared" si="58"/>
        <v>0</v>
      </c>
      <c r="R534" s="47"/>
      <c r="S534" s="47"/>
      <c r="T534" s="23">
        <v>0</v>
      </c>
      <c r="U534" s="47"/>
      <c r="V534" s="47"/>
      <c r="W534" s="23">
        <v>0</v>
      </c>
      <c r="X534" s="47"/>
      <c r="Y534" s="156"/>
    </row>
    <row r="535" spans="1:25" ht="12.75" customHeight="1">
      <c r="A535" s="67"/>
      <c r="B535" s="68"/>
      <c r="C535" s="68"/>
      <c r="D535" s="61"/>
      <c r="E535" s="69" t="s">
        <v>412</v>
      </c>
      <c r="F535" s="61" t="s">
        <v>413</v>
      </c>
      <c r="G535" s="23">
        <v>0</v>
      </c>
      <c r="H535" s="23">
        <v>0</v>
      </c>
      <c r="I535" s="23">
        <v>0</v>
      </c>
      <c r="J535" s="23"/>
      <c r="K535" s="23">
        <v>0</v>
      </c>
      <c r="L535" s="173"/>
      <c r="M535" s="219"/>
      <c r="N535" s="221">
        <v>0</v>
      </c>
      <c r="O535" s="219"/>
      <c r="P535" s="47"/>
      <c r="Q535" s="48">
        <f t="shared" si="58"/>
        <v>0</v>
      </c>
      <c r="R535" s="47"/>
      <c r="S535" s="47"/>
      <c r="T535" s="23">
        <v>0</v>
      </c>
      <c r="U535" s="47"/>
      <c r="V535" s="47"/>
      <c r="W535" s="23">
        <v>0</v>
      </c>
      <c r="X535" s="47"/>
      <c r="Y535" s="156"/>
    </row>
    <row r="536" spans="1:25" s="43" customFormat="1" ht="46.5" customHeight="1">
      <c r="A536" s="44" t="s">
        <v>326</v>
      </c>
      <c r="B536" s="25" t="s">
        <v>318</v>
      </c>
      <c r="C536" s="25" t="s">
        <v>215</v>
      </c>
      <c r="D536" s="45" t="s">
        <v>188</v>
      </c>
      <c r="E536" s="21" t="s">
        <v>327</v>
      </c>
      <c r="F536" s="20"/>
      <c r="G536" s="22"/>
      <c r="H536" s="22"/>
      <c r="I536" s="22"/>
      <c r="J536" s="23"/>
      <c r="K536" s="22"/>
      <c r="L536" s="173"/>
      <c r="M536" s="219"/>
      <c r="N536" s="221">
        <v>0</v>
      </c>
      <c r="O536" s="219"/>
      <c r="P536" s="47"/>
      <c r="Q536" s="48">
        <f t="shared" si="58"/>
        <v>0</v>
      </c>
      <c r="R536" s="47"/>
      <c r="S536" s="47"/>
      <c r="T536" s="23">
        <v>0</v>
      </c>
      <c r="U536" s="47"/>
      <c r="V536" s="47"/>
      <c r="W536" s="23">
        <v>0</v>
      </c>
      <c r="X536" s="47"/>
      <c r="Y536" s="156"/>
    </row>
    <row r="537" spans="1:25" ht="12.75" customHeight="1">
      <c r="A537" s="67"/>
      <c r="B537" s="68"/>
      <c r="C537" s="68"/>
      <c r="D537" s="61"/>
      <c r="E537" s="69" t="s">
        <v>193</v>
      </c>
      <c r="F537" s="61"/>
      <c r="G537" s="23"/>
      <c r="H537" s="23"/>
      <c r="I537" s="23"/>
      <c r="J537" s="23"/>
      <c r="K537" s="23"/>
      <c r="L537" s="173"/>
      <c r="M537" s="219"/>
      <c r="N537" s="221">
        <v>0</v>
      </c>
      <c r="O537" s="219"/>
      <c r="P537" s="47"/>
      <c r="Q537" s="48">
        <f t="shared" si="58"/>
        <v>0</v>
      </c>
      <c r="R537" s="47"/>
      <c r="S537" s="47"/>
      <c r="T537" s="23">
        <v>0</v>
      </c>
      <c r="U537" s="47"/>
      <c r="V537" s="47"/>
      <c r="W537" s="23">
        <v>0</v>
      </c>
      <c r="X537" s="47"/>
      <c r="Y537" s="156"/>
    </row>
    <row r="538" spans="1:25" ht="12.75" customHeight="1">
      <c r="A538" s="60" t="s">
        <v>328</v>
      </c>
      <c r="B538" s="30" t="s">
        <v>318</v>
      </c>
      <c r="C538" s="30" t="s">
        <v>215</v>
      </c>
      <c r="D538" s="61" t="s">
        <v>191</v>
      </c>
      <c r="E538" s="69" t="s">
        <v>329</v>
      </c>
      <c r="F538" s="61"/>
      <c r="G538" s="23">
        <v>0</v>
      </c>
      <c r="H538" s="23">
        <v>0</v>
      </c>
      <c r="I538" s="23">
        <v>0</v>
      </c>
      <c r="J538" s="23"/>
      <c r="K538" s="23">
        <v>0</v>
      </c>
      <c r="L538" s="173"/>
      <c r="M538" s="219"/>
      <c r="N538" s="221">
        <v>0</v>
      </c>
      <c r="O538" s="219"/>
      <c r="P538" s="47"/>
      <c r="Q538" s="48">
        <f t="shared" si="58"/>
        <v>0</v>
      </c>
      <c r="R538" s="47"/>
      <c r="S538" s="47"/>
      <c r="T538" s="23">
        <v>0</v>
      </c>
      <c r="U538" s="47"/>
      <c r="V538" s="47"/>
      <c r="W538" s="23">
        <v>0</v>
      </c>
      <c r="X538" s="47"/>
      <c r="Y538" s="156"/>
    </row>
    <row r="539" spans="1:25" ht="12.75" customHeight="1">
      <c r="A539" s="67"/>
      <c r="B539" s="68"/>
      <c r="C539" s="68"/>
      <c r="D539" s="61"/>
      <c r="E539" s="69" t="s">
        <v>5</v>
      </c>
      <c r="F539" s="61"/>
      <c r="G539" s="23"/>
      <c r="H539" s="23"/>
      <c r="I539" s="23"/>
      <c r="J539" s="23"/>
      <c r="K539" s="23"/>
      <c r="L539" s="173"/>
      <c r="M539" s="219"/>
      <c r="N539" s="221">
        <v>0</v>
      </c>
      <c r="O539" s="219"/>
      <c r="P539" s="47"/>
      <c r="Q539" s="48">
        <f t="shared" si="58"/>
        <v>0</v>
      </c>
      <c r="R539" s="47"/>
      <c r="S539" s="47"/>
      <c r="T539" s="23">
        <v>0</v>
      </c>
      <c r="U539" s="47"/>
      <c r="V539" s="47"/>
      <c r="W539" s="23">
        <v>0</v>
      </c>
      <c r="X539" s="47"/>
      <c r="Y539" s="157"/>
    </row>
    <row r="540" spans="1:25" s="43" customFormat="1" ht="46.5" customHeight="1">
      <c r="A540" s="44"/>
      <c r="B540" s="25"/>
      <c r="C540" s="25"/>
      <c r="D540" s="45"/>
      <c r="E540" s="21" t="s">
        <v>600</v>
      </c>
      <c r="F540" s="20"/>
      <c r="G540" s="22"/>
      <c r="H540" s="22"/>
      <c r="I540" s="22"/>
      <c r="J540" s="23"/>
      <c r="K540" s="22"/>
      <c r="L540" s="173"/>
      <c r="M540" s="219"/>
      <c r="N540" s="221">
        <v>0</v>
      </c>
      <c r="O540" s="219"/>
      <c r="P540" s="47"/>
      <c r="Q540" s="48">
        <f t="shared" si="58"/>
        <v>0</v>
      </c>
      <c r="R540" s="47"/>
      <c r="S540" s="47"/>
      <c r="T540" s="23">
        <v>0</v>
      </c>
      <c r="U540" s="47"/>
      <c r="V540" s="47"/>
      <c r="W540" s="23">
        <v>0</v>
      </c>
      <c r="X540" s="47"/>
      <c r="Y540" s="156"/>
    </row>
    <row r="541" spans="1:25" ht="12.75" customHeight="1">
      <c r="A541" s="67"/>
      <c r="B541" s="68"/>
      <c r="C541" s="68"/>
      <c r="D541" s="61"/>
      <c r="E541" s="69" t="s">
        <v>412</v>
      </c>
      <c r="F541" s="61" t="s">
        <v>413</v>
      </c>
      <c r="G541" s="23">
        <v>0</v>
      </c>
      <c r="H541" s="23">
        <v>0</v>
      </c>
      <c r="I541" s="23">
        <v>0</v>
      </c>
      <c r="J541" s="23"/>
      <c r="K541" s="23">
        <v>0</v>
      </c>
      <c r="L541" s="173"/>
      <c r="M541" s="219"/>
      <c r="N541" s="221">
        <v>0</v>
      </c>
      <c r="O541" s="219"/>
      <c r="P541" s="47"/>
      <c r="Q541" s="48">
        <f t="shared" si="58"/>
        <v>0</v>
      </c>
      <c r="R541" s="47"/>
      <c r="S541" s="47"/>
      <c r="T541" s="23">
        <v>0</v>
      </c>
      <c r="U541" s="47"/>
      <c r="V541" s="47"/>
      <c r="W541" s="23">
        <v>0</v>
      </c>
      <c r="X541" s="47"/>
      <c r="Y541" s="157"/>
    </row>
    <row r="542" spans="1:25" ht="12.75" customHeight="1">
      <c r="A542" s="60" t="s">
        <v>330</v>
      </c>
      <c r="B542" s="30" t="s">
        <v>318</v>
      </c>
      <c r="C542" s="30" t="s">
        <v>215</v>
      </c>
      <c r="D542" s="61" t="s">
        <v>215</v>
      </c>
      <c r="E542" s="69" t="s">
        <v>331</v>
      </c>
      <c r="F542" s="61"/>
      <c r="G542" s="23">
        <v>0</v>
      </c>
      <c r="H542" s="23">
        <v>0</v>
      </c>
      <c r="I542" s="23">
        <v>0</v>
      </c>
      <c r="J542" s="23"/>
      <c r="K542" s="23">
        <v>0</v>
      </c>
      <c r="L542" s="173"/>
      <c r="M542" s="219"/>
      <c r="N542" s="221">
        <v>0</v>
      </c>
      <c r="O542" s="219"/>
      <c r="P542" s="47"/>
      <c r="Q542" s="48">
        <f t="shared" si="58"/>
        <v>0</v>
      </c>
      <c r="R542" s="47"/>
      <c r="S542" s="47"/>
      <c r="T542" s="23">
        <v>0</v>
      </c>
      <c r="U542" s="47"/>
      <c r="V542" s="47"/>
      <c r="W542" s="23">
        <v>0</v>
      </c>
      <c r="X542" s="47"/>
      <c r="Y542" s="156"/>
    </row>
    <row r="543" spans="1:25" ht="12.75" customHeight="1">
      <c r="A543" s="67"/>
      <c r="B543" s="68"/>
      <c r="C543" s="68"/>
      <c r="D543" s="61"/>
      <c r="E543" s="69" t="s">
        <v>5</v>
      </c>
      <c r="F543" s="61"/>
      <c r="G543" s="23"/>
      <c r="H543" s="23"/>
      <c r="I543" s="23"/>
      <c r="J543" s="23"/>
      <c r="K543" s="23"/>
      <c r="L543" s="173"/>
      <c r="M543" s="219"/>
      <c r="N543" s="221">
        <v>0</v>
      </c>
      <c r="O543" s="219"/>
      <c r="P543" s="47"/>
      <c r="Q543" s="48">
        <f t="shared" si="58"/>
        <v>0</v>
      </c>
      <c r="R543" s="47"/>
      <c r="S543" s="47"/>
      <c r="T543" s="23">
        <v>0</v>
      </c>
      <c r="U543" s="47"/>
      <c r="V543" s="47"/>
      <c r="W543" s="23">
        <v>0</v>
      </c>
      <c r="X543" s="47"/>
      <c r="Y543" s="191"/>
    </row>
    <row r="544" spans="1:25" s="43" customFormat="1" ht="46.5" customHeight="1">
      <c r="A544" s="44"/>
      <c r="B544" s="25"/>
      <c r="C544" s="25"/>
      <c r="D544" s="45"/>
      <c r="E544" s="21" t="s">
        <v>600</v>
      </c>
      <c r="F544" s="20"/>
      <c r="G544" s="22"/>
      <c r="H544" s="22"/>
      <c r="I544" s="22"/>
      <c r="J544" s="23"/>
      <c r="K544" s="22"/>
      <c r="L544" s="173"/>
      <c r="M544" s="219"/>
      <c r="N544" s="221">
        <v>0</v>
      </c>
      <c r="O544" s="219"/>
      <c r="P544" s="47"/>
      <c r="Q544" s="48">
        <f t="shared" si="58"/>
        <v>0</v>
      </c>
      <c r="R544" s="47"/>
      <c r="S544" s="47"/>
      <c r="T544" s="23">
        <v>0</v>
      </c>
      <c r="U544" s="47"/>
      <c r="V544" s="47"/>
      <c r="W544" s="23">
        <v>0</v>
      </c>
      <c r="X544" s="47"/>
      <c r="Y544" s="156"/>
    </row>
    <row r="545" spans="1:25" ht="12.75" customHeight="1">
      <c r="A545" s="67"/>
      <c r="B545" s="68"/>
      <c r="C545" s="68"/>
      <c r="D545" s="61"/>
      <c r="E545" s="69" t="s">
        <v>412</v>
      </c>
      <c r="F545" s="61" t="s">
        <v>413</v>
      </c>
      <c r="G545" s="23">
        <v>0</v>
      </c>
      <c r="H545" s="23">
        <v>0</v>
      </c>
      <c r="I545" s="23">
        <v>0</v>
      </c>
      <c r="J545" s="23"/>
      <c r="K545" s="23">
        <v>0</v>
      </c>
      <c r="L545" s="173"/>
      <c r="M545" s="219"/>
      <c r="N545" s="221">
        <v>0</v>
      </c>
      <c r="O545" s="219"/>
      <c r="P545" s="47"/>
      <c r="Q545" s="48">
        <f t="shared" si="58"/>
        <v>0</v>
      </c>
      <c r="R545" s="47"/>
      <c r="S545" s="47"/>
      <c r="T545" s="23">
        <v>0</v>
      </c>
      <c r="U545" s="47"/>
      <c r="V545" s="47"/>
      <c r="W545" s="23">
        <v>0</v>
      </c>
      <c r="X545" s="47"/>
      <c r="Y545" s="156"/>
    </row>
    <row r="546" spans="1:25" s="43" customFormat="1" ht="46.5" customHeight="1">
      <c r="A546" s="44" t="s">
        <v>332</v>
      </c>
      <c r="B546" s="25" t="s">
        <v>318</v>
      </c>
      <c r="C546" s="25" t="s">
        <v>204</v>
      </c>
      <c r="D546" s="45" t="s">
        <v>188</v>
      </c>
      <c r="E546" s="21" t="s">
        <v>333</v>
      </c>
      <c r="F546" s="20"/>
      <c r="G546" s="22">
        <f>G548</f>
        <v>275729.59999999998</v>
      </c>
      <c r="H546" s="22">
        <f>H548</f>
        <v>275729.59999999998</v>
      </c>
      <c r="I546" s="22">
        <f>I548</f>
        <v>0</v>
      </c>
      <c r="J546" s="22">
        <f>K546</f>
        <v>269993.3</v>
      </c>
      <c r="K546" s="22">
        <f>K548</f>
        <v>269993.3</v>
      </c>
      <c r="L546" s="175"/>
      <c r="M546" s="220">
        <f>M548</f>
        <v>276000</v>
      </c>
      <c r="N546" s="221">
        <f>N551</f>
        <v>276000</v>
      </c>
      <c r="O546" s="220"/>
      <c r="P546" s="73">
        <f>Q546</f>
        <v>6006.7000000000116</v>
      </c>
      <c r="Q546" s="48">
        <f t="shared" si="58"/>
        <v>6006.7000000000116</v>
      </c>
      <c r="R546" s="73"/>
      <c r="S546" s="73">
        <f>S548</f>
        <v>276000</v>
      </c>
      <c r="T546" s="23">
        <f>T551</f>
        <v>276000</v>
      </c>
      <c r="U546" s="73"/>
      <c r="V546" s="73">
        <f>V548</f>
        <v>276000</v>
      </c>
      <c r="W546" s="23">
        <f>W551</f>
        <v>276000</v>
      </c>
      <c r="X546" s="73"/>
      <c r="Y546" s="156"/>
    </row>
    <row r="547" spans="1:25" ht="12.75" customHeight="1">
      <c r="A547" s="67"/>
      <c r="B547" s="68"/>
      <c r="C547" s="68"/>
      <c r="D547" s="61"/>
      <c r="E547" s="69" t="s">
        <v>193</v>
      </c>
      <c r="F547" s="61"/>
      <c r="G547" s="23"/>
      <c r="H547" s="23"/>
      <c r="I547" s="23"/>
      <c r="J547" s="23"/>
      <c r="K547" s="23"/>
      <c r="L547" s="173"/>
      <c r="M547" s="219"/>
      <c r="N547" s="221">
        <v>0</v>
      </c>
      <c r="O547" s="219"/>
      <c r="P547" s="47"/>
      <c r="Q547" s="48">
        <f t="shared" si="58"/>
        <v>0</v>
      </c>
      <c r="R547" s="47"/>
      <c r="S547" s="47"/>
      <c r="T547" s="23">
        <v>0</v>
      </c>
      <c r="U547" s="47"/>
      <c r="V547" s="47"/>
      <c r="W547" s="23">
        <v>0</v>
      </c>
      <c r="X547" s="47"/>
      <c r="Y547" s="191"/>
    </row>
    <row r="548" spans="1:25" ht="12.75" customHeight="1">
      <c r="A548" s="60" t="s">
        <v>334</v>
      </c>
      <c r="B548" s="30" t="s">
        <v>318</v>
      </c>
      <c r="C548" s="30" t="s">
        <v>204</v>
      </c>
      <c r="D548" s="61" t="s">
        <v>191</v>
      </c>
      <c r="E548" s="69" t="s">
        <v>335</v>
      </c>
      <c r="F548" s="61"/>
      <c r="G548" s="23">
        <f>H548+I548</f>
        <v>275729.59999999998</v>
      </c>
      <c r="H548" s="23">
        <f>H551</f>
        <v>275729.59999999998</v>
      </c>
      <c r="I548" s="23">
        <f>I551</f>
        <v>0</v>
      </c>
      <c r="J548" s="23">
        <f>K548</f>
        <v>269993.3</v>
      </c>
      <c r="K548" s="23">
        <f>K551</f>
        <v>269993.3</v>
      </c>
      <c r="L548" s="173"/>
      <c r="M548" s="219">
        <f>M551</f>
        <v>276000</v>
      </c>
      <c r="N548" s="221">
        <f>N551</f>
        <v>276000</v>
      </c>
      <c r="O548" s="219"/>
      <c r="P548" s="47">
        <f>Q548</f>
        <v>6006.7000000000116</v>
      </c>
      <c r="Q548" s="48">
        <f t="shared" si="58"/>
        <v>6006.7000000000116</v>
      </c>
      <c r="R548" s="47"/>
      <c r="S548" s="47">
        <f>S551</f>
        <v>276000</v>
      </c>
      <c r="T548" s="23">
        <f>T551</f>
        <v>276000</v>
      </c>
      <c r="U548" s="47"/>
      <c r="V548" s="47">
        <f>V551</f>
        <v>276000</v>
      </c>
      <c r="W548" s="23">
        <f>W551</f>
        <v>276000</v>
      </c>
      <c r="X548" s="47"/>
      <c r="Y548" s="156"/>
    </row>
    <row r="549" spans="1:25" ht="12.75" customHeight="1">
      <c r="A549" s="67"/>
      <c r="B549" s="68"/>
      <c r="C549" s="68"/>
      <c r="D549" s="61"/>
      <c r="E549" s="69" t="s">
        <v>5</v>
      </c>
      <c r="F549" s="61"/>
      <c r="G549" s="23"/>
      <c r="H549" s="23"/>
      <c r="I549" s="23"/>
      <c r="J549" s="23"/>
      <c r="K549" s="23"/>
      <c r="L549" s="173"/>
      <c r="M549" s="219"/>
      <c r="N549" s="221">
        <v>0</v>
      </c>
      <c r="O549" s="219"/>
      <c r="P549" s="47"/>
      <c r="Q549" s="48">
        <f t="shared" si="58"/>
        <v>0</v>
      </c>
      <c r="R549" s="47"/>
      <c r="S549" s="47"/>
      <c r="T549" s="23">
        <v>0</v>
      </c>
      <c r="U549" s="47"/>
      <c r="V549" s="47"/>
      <c r="W549" s="23">
        <v>0</v>
      </c>
      <c r="X549" s="47"/>
      <c r="Y549" s="156"/>
    </row>
    <row r="550" spans="1:25" s="43" customFormat="1" ht="46.5" customHeight="1">
      <c r="A550" s="44"/>
      <c r="B550" s="25"/>
      <c r="C550" s="25"/>
      <c r="D550" s="45"/>
      <c r="E550" s="21" t="s">
        <v>601</v>
      </c>
      <c r="F550" s="20"/>
      <c r="G550" s="22"/>
      <c r="H550" s="22"/>
      <c r="I550" s="22"/>
      <c r="J550" s="23"/>
      <c r="K550" s="22"/>
      <c r="L550" s="173"/>
      <c r="M550" s="219"/>
      <c r="N550" s="221">
        <v>0</v>
      </c>
      <c r="O550" s="219"/>
      <c r="P550" s="47"/>
      <c r="Q550" s="48">
        <f t="shared" si="58"/>
        <v>0</v>
      </c>
      <c r="R550" s="47"/>
      <c r="S550" s="47"/>
      <c r="T550" s="23">
        <v>0</v>
      </c>
      <c r="U550" s="47"/>
      <c r="V550" s="47"/>
      <c r="W550" s="23">
        <v>0</v>
      </c>
      <c r="X550" s="47"/>
      <c r="Y550" s="156"/>
    </row>
    <row r="551" spans="1:25" ht="12.75" customHeight="1">
      <c r="A551" s="67"/>
      <c r="B551" s="68"/>
      <c r="C551" s="68"/>
      <c r="D551" s="61"/>
      <c r="E551" s="69" t="s">
        <v>412</v>
      </c>
      <c r="F551" s="61" t="s">
        <v>413</v>
      </c>
      <c r="G551" s="23">
        <f>H551</f>
        <v>275729.59999999998</v>
      </c>
      <c r="H551" s="23">
        <v>275729.59999999998</v>
      </c>
      <c r="I551" s="23">
        <v>0</v>
      </c>
      <c r="J551" s="23">
        <f>K551</f>
        <v>269993.3</v>
      </c>
      <c r="K551" s="23">
        <v>269993.3</v>
      </c>
      <c r="L551" s="173"/>
      <c r="M551" s="219">
        <f>N551</f>
        <v>276000</v>
      </c>
      <c r="N551" s="221">
        <v>276000</v>
      </c>
      <c r="O551" s="219"/>
      <c r="P551" s="47">
        <f>Q551</f>
        <v>6006.7000000000116</v>
      </c>
      <c r="Q551" s="48">
        <f t="shared" si="58"/>
        <v>6006.7000000000116</v>
      </c>
      <c r="R551" s="47"/>
      <c r="S551" s="47">
        <f>T551</f>
        <v>276000</v>
      </c>
      <c r="T551" s="23">
        <v>276000</v>
      </c>
      <c r="U551" s="47"/>
      <c r="V551" s="47">
        <f>W551</f>
        <v>276000</v>
      </c>
      <c r="W551" s="23">
        <v>276000</v>
      </c>
      <c r="X551" s="47"/>
      <c r="Y551" s="156"/>
    </row>
    <row r="552" spans="1:25" s="43" customFormat="1" ht="46.5" customHeight="1">
      <c r="A552" s="44"/>
      <c r="B552" s="25"/>
      <c r="C552" s="25"/>
      <c r="D552" s="45"/>
      <c r="E552" s="21" t="s">
        <v>602</v>
      </c>
      <c r="F552" s="20"/>
      <c r="G552" s="22"/>
      <c r="H552" s="22"/>
      <c r="I552" s="22"/>
      <c r="J552" s="23"/>
      <c r="K552" s="22"/>
      <c r="L552" s="173"/>
      <c r="M552" s="219"/>
      <c r="N552" s="221">
        <v>0</v>
      </c>
      <c r="O552" s="219"/>
      <c r="P552" s="47"/>
      <c r="Q552" s="48">
        <f t="shared" si="58"/>
        <v>0</v>
      </c>
      <c r="R552" s="47"/>
      <c r="S552" s="47"/>
      <c r="T552" s="23">
        <v>0</v>
      </c>
      <c r="U552" s="47"/>
      <c r="V552" s="47"/>
      <c r="W552" s="23">
        <v>0</v>
      </c>
      <c r="X552" s="47"/>
      <c r="Y552" s="156"/>
    </row>
    <row r="553" spans="1:25" ht="12.75" customHeight="1">
      <c r="A553" s="67"/>
      <c r="B553" s="68"/>
      <c r="C553" s="68"/>
      <c r="D553" s="61"/>
      <c r="E553" s="69" t="s">
        <v>444</v>
      </c>
      <c r="F553" s="61" t="s">
        <v>445</v>
      </c>
      <c r="G553" s="23">
        <v>0</v>
      </c>
      <c r="H553" s="23">
        <v>0</v>
      </c>
      <c r="I553" s="23">
        <v>0</v>
      </c>
      <c r="J553" s="23"/>
      <c r="K553" s="23">
        <v>0</v>
      </c>
      <c r="L553" s="173"/>
      <c r="M553" s="219"/>
      <c r="N553" s="221">
        <v>0</v>
      </c>
      <c r="O553" s="219"/>
      <c r="P553" s="47"/>
      <c r="Q553" s="48">
        <f t="shared" si="58"/>
        <v>0</v>
      </c>
      <c r="R553" s="47"/>
      <c r="S553" s="47"/>
      <c r="T553" s="23">
        <v>0</v>
      </c>
      <c r="U553" s="47"/>
      <c r="V553" s="47"/>
      <c r="W553" s="23">
        <v>0</v>
      </c>
      <c r="X553" s="47"/>
      <c r="Y553" s="156"/>
    </row>
    <row r="554" spans="1:25" s="43" customFormat="1" ht="46.5" customHeight="1">
      <c r="A554" s="44"/>
      <c r="B554" s="25"/>
      <c r="C554" s="25"/>
      <c r="D554" s="45"/>
      <c r="E554" s="21" t="s">
        <v>603</v>
      </c>
      <c r="F554" s="20"/>
      <c r="G554" s="22"/>
      <c r="H554" s="22"/>
      <c r="I554" s="22"/>
      <c r="J554" s="23"/>
      <c r="K554" s="22"/>
      <c r="L554" s="173"/>
      <c r="M554" s="219"/>
      <c r="N554" s="221">
        <v>0</v>
      </c>
      <c r="O554" s="219"/>
      <c r="P554" s="47"/>
      <c r="Q554" s="48">
        <f t="shared" si="58"/>
        <v>0</v>
      </c>
      <c r="R554" s="47"/>
      <c r="S554" s="47"/>
      <c r="T554" s="23">
        <v>0</v>
      </c>
      <c r="U554" s="47"/>
      <c r="V554" s="47"/>
      <c r="W554" s="23">
        <v>0</v>
      </c>
      <c r="X554" s="47"/>
      <c r="Y554" s="156"/>
    </row>
    <row r="555" spans="1:25" ht="12.75" customHeight="1">
      <c r="A555" s="67"/>
      <c r="B555" s="68"/>
      <c r="C555" s="68"/>
      <c r="D555" s="61"/>
      <c r="E555" s="69" t="s">
        <v>412</v>
      </c>
      <c r="F555" s="61" t="s">
        <v>413</v>
      </c>
      <c r="G555" s="23">
        <v>0</v>
      </c>
      <c r="H555" s="23">
        <v>0</v>
      </c>
      <c r="I555" s="23">
        <v>0</v>
      </c>
      <c r="J555" s="23"/>
      <c r="K555" s="23">
        <v>0</v>
      </c>
      <c r="L555" s="173"/>
      <c r="M555" s="219"/>
      <c r="N555" s="221">
        <v>0</v>
      </c>
      <c r="O555" s="219"/>
      <c r="P555" s="47"/>
      <c r="Q555" s="48">
        <f t="shared" si="58"/>
        <v>0</v>
      </c>
      <c r="R555" s="47"/>
      <c r="S555" s="47"/>
      <c r="T555" s="23">
        <v>0</v>
      </c>
      <c r="U555" s="47"/>
      <c r="V555" s="47"/>
      <c r="W555" s="23">
        <v>0</v>
      </c>
      <c r="X555" s="47"/>
      <c r="Y555" s="156"/>
    </row>
    <row r="556" spans="1:25" s="43" customFormat="1" ht="46.5" customHeight="1">
      <c r="A556" s="44"/>
      <c r="B556" s="25"/>
      <c r="C556" s="25"/>
      <c r="D556" s="45"/>
      <c r="E556" s="21" t="s">
        <v>604</v>
      </c>
      <c r="F556" s="20"/>
      <c r="G556" s="22"/>
      <c r="H556" s="22"/>
      <c r="I556" s="22"/>
      <c r="J556" s="23"/>
      <c r="K556" s="22"/>
      <c r="L556" s="173"/>
      <c r="M556" s="219"/>
      <c r="N556" s="221">
        <v>0</v>
      </c>
      <c r="O556" s="219"/>
      <c r="P556" s="47"/>
      <c r="Q556" s="48">
        <f t="shared" si="58"/>
        <v>0</v>
      </c>
      <c r="R556" s="47"/>
      <c r="S556" s="47"/>
      <c r="T556" s="23">
        <v>0</v>
      </c>
      <c r="U556" s="47"/>
      <c r="V556" s="47"/>
      <c r="W556" s="23">
        <v>0</v>
      </c>
      <c r="X556" s="47"/>
      <c r="Y556" s="156"/>
    </row>
    <row r="557" spans="1:25" ht="12.75" customHeight="1">
      <c r="A557" s="67"/>
      <c r="B557" s="68"/>
      <c r="C557" s="68"/>
      <c r="D557" s="61"/>
      <c r="E557" s="69" t="s">
        <v>412</v>
      </c>
      <c r="F557" s="61" t="s">
        <v>413</v>
      </c>
      <c r="G557" s="23">
        <v>0</v>
      </c>
      <c r="H557" s="23">
        <v>0</v>
      </c>
      <c r="I557" s="23">
        <v>0</v>
      </c>
      <c r="J557" s="23"/>
      <c r="K557" s="23">
        <v>0</v>
      </c>
      <c r="L557" s="173"/>
      <c r="M557" s="219"/>
      <c r="N557" s="221">
        <v>0</v>
      </c>
      <c r="O557" s="219"/>
      <c r="P557" s="47"/>
      <c r="Q557" s="48">
        <f t="shared" si="58"/>
        <v>0</v>
      </c>
      <c r="R557" s="47"/>
      <c r="S557" s="47"/>
      <c r="T557" s="23">
        <v>0</v>
      </c>
      <c r="U557" s="47"/>
      <c r="V557" s="47"/>
      <c r="W557" s="23">
        <v>0</v>
      </c>
      <c r="X557" s="47"/>
      <c r="Y557" s="156"/>
    </row>
    <row r="558" spans="1:25" s="43" customFormat="1" ht="46.5" customHeight="1">
      <c r="A558" s="44"/>
      <c r="B558" s="25"/>
      <c r="C558" s="25"/>
      <c r="D558" s="45"/>
      <c r="E558" s="21" t="s">
        <v>605</v>
      </c>
      <c r="F558" s="20"/>
      <c r="G558" s="22"/>
      <c r="H558" s="22"/>
      <c r="I558" s="22"/>
      <c r="J558" s="23"/>
      <c r="K558" s="22"/>
      <c r="L558" s="173"/>
      <c r="M558" s="219"/>
      <c r="N558" s="221">
        <v>0</v>
      </c>
      <c r="O558" s="219"/>
      <c r="P558" s="47"/>
      <c r="Q558" s="48">
        <f t="shared" si="58"/>
        <v>0</v>
      </c>
      <c r="R558" s="47"/>
      <c r="S558" s="47"/>
      <c r="T558" s="23">
        <v>0</v>
      </c>
      <c r="U558" s="47"/>
      <c r="V558" s="47"/>
      <c r="W558" s="23">
        <v>0</v>
      </c>
      <c r="X558" s="47"/>
      <c r="Y558" s="156"/>
    </row>
    <row r="559" spans="1:25" ht="12.75" customHeight="1">
      <c r="A559" s="67"/>
      <c r="B559" s="68"/>
      <c r="C559" s="68"/>
      <c r="D559" s="61"/>
      <c r="E559" s="69" t="s">
        <v>437</v>
      </c>
      <c r="F559" s="61" t="s">
        <v>436</v>
      </c>
      <c r="G559" s="23">
        <v>0</v>
      </c>
      <c r="H559" s="23">
        <v>0</v>
      </c>
      <c r="I559" s="23">
        <v>0</v>
      </c>
      <c r="J559" s="23"/>
      <c r="K559" s="23">
        <v>0</v>
      </c>
      <c r="L559" s="173"/>
      <c r="M559" s="219"/>
      <c r="N559" s="221">
        <v>0</v>
      </c>
      <c r="O559" s="219"/>
      <c r="P559" s="47"/>
      <c r="Q559" s="48">
        <f t="shared" si="58"/>
        <v>0</v>
      </c>
      <c r="R559" s="47"/>
      <c r="S559" s="47"/>
      <c r="T559" s="23">
        <v>0</v>
      </c>
      <c r="U559" s="47"/>
      <c r="V559" s="47"/>
      <c r="W559" s="23">
        <v>0</v>
      </c>
      <c r="X559" s="47"/>
      <c r="Y559" s="156"/>
    </row>
    <row r="560" spans="1:25" ht="12.75" customHeight="1">
      <c r="A560" s="67"/>
      <c r="B560" s="68"/>
      <c r="C560" s="68"/>
      <c r="D560" s="61"/>
      <c r="E560" s="69" t="s">
        <v>439</v>
      </c>
      <c r="F560" s="61" t="s">
        <v>438</v>
      </c>
      <c r="G560" s="23"/>
      <c r="H560" s="23"/>
      <c r="I560" s="23"/>
      <c r="J560" s="23"/>
      <c r="K560" s="23"/>
      <c r="L560" s="173"/>
      <c r="M560" s="219"/>
      <c r="N560" s="221">
        <v>0</v>
      </c>
      <c r="O560" s="219"/>
      <c r="P560" s="47"/>
      <c r="Q560" s="48">
        <f t="shared" si="58"/>
        <v>0</v>
      </c>
      <c r="R560" s="47"/>
      <c r="S560" s="47"/>
      <c r="T560" s="23">
        <v>0</v>
      </c>
      <c r="U560" s="47"/>
      <c r="V560" s="47"/>
      <c r="W560" s="23">
        <v>0</v>
      </c>
      <c r="X560" s="47"/>
      <c r="Y560" s="156"/>
    </row>
    <row r="561" spans="1:25" s="43" customFormat="1" ht="46.5" customHeight="1">
      <c r="A561" s="44"/>
      <c r="B561" s="25"/>
      <c r="C561" s="25"/>
      <c r="D561" s="45"/>
      <c r="E561" s="21" t="s">
        <v>606</v>
      </c>
      <c r="F561" s="20"/>
      <c r="G561" s="22"/>
      <c r="H561" s="22"/>
      <c r="I561" s="22"/>
      <c r="J561" s="23"/>
      <c r="K561" s="22"/>
      <c r="L561" s="173"/>
      <c r="M561" s="219"/>
      <c r="N561" s="221">
        <v>0</v>
      </c>
      <c r="O561" s="219"/>
      <c r="P561" s="47"/>
      <c r="Q561" s="48">
        <f t="shared" si="58"/>
        <v>0</v>
      </c>
      <c r="R561" s="47"/>
      <c r="S561" s="47"/>
      <c r="T561" s="23">
        <v>0</v>
      </c>
      <c r="U561" s="47"/>
      <c r="V561" s="47"/>
      <c r="W561" s="23">
        <v>0</v>
      </c>
      <c r="X561" s="47"/>
      <c r="Y561" s="156"/>
    </row>
    <row r="562" spans="1:25" ht="12.75" customHeight="1">
      <c r="A562" s="67"/>
      <c r="B562" s="68"/>
      <c r="C562" s="68"/>
      <c r="D562" s="61"/>
      <c r="E562" s="69" t="s">
        <v>420</v>
      </c>
      <c r="F562" s="61" t="s">
        <v>421</v>
      </c>
      <c r="G562" s="23">
        <v>0</v>
      </c>
      <c r="H562" s="23">
        <v>0</v>
      </c>
      <c r="I562" s="23">
        <v>0</v>
      </c>
      <c r="J562" s="23"/>
      <c r="K562" s="23">
        <v>0</v>
      </c>
      <c r="L562" s="173"/>
      <c r="M562" s="219"/>
      <c r="N562" s="221">
        <v>0</v>
      </c>
      <c r="O562" s="219"/>
      <c r="P562" s="47"/>
      <c r="Q562" s="48">
        <f t="shared" ref="Q562:Q625" si="59">N562-K562</f>
        <v>0</v>
      </c>
      <c r="R562" s="47"/>
      <c r="S562" s="47"/>
      <c r="T562" s="23">
        <v>0</v>
      </c>
      <c r="U562" s="47"/>
      <c r="V562" s="47"/>
      <c r="W562" s="23">
        <v>0</v>
      </c>
      <c r="X562" s="47"/>
      <c r="Y562" s="156"/>
    </row>
    <row r="563" spans="1:25" s="43" customFormat="1" ht="46.5" customHeight="1">
      <c r="A563" s="44" t="s">
        <v>336</v>
      </c>
      <c r="B563" s="25" t="s">
        <v>318</v>
      </c>
      <c r="C563" s="25" t="s">
        <v>208</v>
      </c>
      <c r="D563" s="45" t="s">
        <v>188</v>
      </c>
      <c r="E563" s="21" t="s">
        <v>337</v>
      </c>
      <c r="F563" s="20"/>
      <c r="G563" s="22"/>
      <c r="H563" s="22"/>
      <c r="I563" s="22">
        <v>0</v>
      </c>
      <c r="J563" s="22"/>
      <c r="K563" s="22"/>
      <c r="L563" s="175"/>
      <c r="M563" s="220"/>
      <c r="N563" s="221">
        <v>0</v>
      </c>
      <c r="O563" s="220"/>
      <c r="P563" s="73"/>
      <c r="Q563" s="48">
        <f t="shared" si="59"/>
        <v>0</v>
      </c>
      <c r="R563" s="73"/>
      <c r="S563" s="73"/>
      <c r="T563" s="23">
        <v>0</v>
      </c>
      <c r="U563" s="73"/>
      <c r="V563" s="73"/>
      <c r="W563" s="23">
        <v>0</v>
      </c>
      <c r="X563" s="73"/>
      <c r="Y563" s="156"/>
    </row>
    <row r="564" spans="1:25" ht="12.75" customHeight="1">
      <c r="A564" s="67"/>
      <c r="B564" s="68"/>
      <c r="C564" s="68"/>
      <c r="D564" s="61"/>
      <c r="E564" s="69" t="s">
        <v>193</v>
      </c>
      <c r="F564" s="61"/>
      <c r="G564" s="23"/>
      <c r="H564" s="23"/>
      <c r="I564" s="23"/>
      <c r="J564" s="23"/>
      <c r="K564" s="23"/>
      <c r="L564" s="173"/>
      <c r="M564" s="219"/>
      <c r="N564" s="221">
        <v>0</v>
      </c>
      <c r="O564" s="219"/>
      <c r="P564" s="47"/>
      <c r="Q564" s="48">
        <f t="shared" si="59"/>
        <v>0</v>
      </c>
      <c r="R564" s="47"/>
      <c r="S564" s="47"/>
      <c r="T564" s="23">
        <v>0</v>
      </c>
      <c r="U564" s="47"/>
      <c r="V564" s="47"/>
      <c r="W564" s="23">
        <v>0</v>
      </c>
      <c r="X564" s="47"/>
      <c r="Y564" s="156"/>
    </row>
    <row r="565" spans="1:25" ht="12.75" customHeight="1">
      <c r="A565" s="60" t="s">
        <v>338</v>
      </c>
      <c r="B565" s="30" t="s">
        <v>318</v>
      </c>
      <c r="C565" s="30" t="s">
        <v>208</v>
      </c>
      <c r="D565" s="61" t="s">
        <v>191</v>
      </c>
      <c r="E565" s="69" t="s">
        <v>337</v>
      </c>
      <c r="F565" s="61"/>
      <c r="G565" s="23"/>
      <c r="H565" s="23"/>
      <c r="I565" s="23">
        <v>0</v>
      </c>
      <c r="J565" s="23"/>
      <c r="K565" s="23"/>
      <c r="L565" s="173"/>
      <c r="M565" s="219"/>
      <c r="N565" s="221">
        <v>0</v>
      </c>
      <c r="O565" s="219"/>
      <c r="P565" s="47"/>
      <c r="Q565" s="48">
        <f t="shared" si="59"/>
        <v>0</v>
      </c>
      <c r="R565" s="47"/>
      <c r="S565" s="47"/>
      <c r="T565" s="23">
        <v>0</v>
      </c>
      <c r="U565" s="47"/>
      <c r="V565" s="47"/>
      <c r="W565" s="23">
        <v>0</v>
      </c>
      <c r="X565" s="47"/>
      <c r="Y565" s="191"/>
    </row>
    <row r="566" spans="1:25" ht="12.75" customHeight="1">
      <c r="A566" s="67"/>
      <c r="B566" s="68"/>
      <c r="C566" s="68"/>
      <c r="D566" s="61"/>
      <c r="E566" s="69" t="s">
        <v>5</v>
      </c>
      <c r="F566" s="61"/>
      <c r="G566" s="23"/>
      <c r="H566" s="23"/>
      <c r="I566" s="23"/>
      <c r="J566" s="23"/>
      <c r="K566" s="23"/>
      <c r="L566" s="173"/>
      <c r="M566" s="219"/>
      <c r="N566" s="221">
        <v>0</v>
      </c>
      <c r="O566" s="219"/>
      <c r="P566" s="47"/>
      <c r="Q566" s="48">
        <f t="shared" si="59"/>
        <v>0</v>
      </c>
      <c r="R566" s="47"/>
      <c r="S566" s="47"/>
      <c r="T566" s="23">
        <v>0</v>
      </c>
      <c r="U566" s="47"/>
      <c r="V566" s="47"/>
      <c r="W566" s="23">
        <v>0</v>
      </c>
      <c r="X566" s="47"/>
      <c r="Y566" s="156"/>
    </row>
    <row r="567" spans="1:25" s="43" customFormat="1" ht="46.5" customHeight="1">
      <c r="A567" s="44"/>
      <c r="B567" s="25"/>
      <c r="C567" s="25"/>
      <c r="D567" s="45"/>
      <c r="E567" s="21" t="s">
        <v>607</v>
      </c>
      <c r="F567" s="20"/>
      <c r="G567" s="22"/>
      <c r="H567" s="22"/>
      <c r="I567" s="22"/>
      <c r="J567" s="23"/>
      <c r="K567" s="22"/>
      <c r="L567" s="173"/>
      <c r="M567" s="219"/>
      <c r="N567" s="221">
        <v>0</v>
      </c>
      <c r="O567" s="219"/>
      <c r="P567" s="47"/>
      <c r="Q567" s="48">
        <f t="shared" si="59"/>
        <v>0</v>
      </c>
      <c r="R567" s="47"/>
      <c r="S567" s="47"/>
      <c r="T567" s="23">
        <v>0</v>
      </c>
      <c r="U567" s="47"/>
      <c r="V567" s="47"/>
      <c r="W567" s="23">
        <v>0</v>
      </c>
      <c r="X567" s="47"/>
      <c r="Y567" s="156"/>
    </row>
    <row r="568" spans="1:25" ht="12.75" customHeight="1">
      <c r="A568" s="67"/>
      <c r="B568" s="68"/>
      <c r="C568" s="68"/>
      <c r="D568" s="61"/>
      <c r="E568" s="69" t="s">
        <v>437</v>
      </c>
      <c r="F568" s="61" t="s">
        <v>436</v>
      </c>
      <c r="G568" s="23">
        <v>0</v>
      </c>
      <c r="H568" s="23">
        <v>0</v>
      </c>
      <c r="I568" s="23">
        <v>0</v>
      </c>
      <c r="J568" s="23"/>
      <c r="K568" s="23">
        <v>0</v>
      </c>
      <c r="L568" s="173"/>
      <c r="M568" s="219"/>
      <c r="N568" s="221">
        <v>0</v>
      </c>
      <c r="O568" s="219"/>
      <c r="P568" s="47"/>
      <c r="Q568" s="48">
        <f t="shared" si="59"/>
        <v>0</v>
      </c>
      <c r="R568" s="47"/>
      <c r="S568" s="47"/>
      <c r="T568" s="23">
        <v>0</v>
      </c>
      <c r="U568" s="47"/>
      <c r="V568" s="47"/>
      <c r="W568" s="23">
        <v>0</v>
      </c>
      <c r="X568" s="47"/>
      <c r="Y568" s="156"/>
    </row>
    <row r="569" spans="1:25" ht="12.75" customHeight="1">
      <c r="A569" s="67"/>
      <c r="B569" s="68"/>
      <c r="C569" s="68"/>
      <c r="D569" s="61"/>
      <c r="E569" s="69" t="s">
        <v>439</v>
      </c>
      <c r="F569" s="61" t="s">
        <v>438</v>
      </c>
      <c r="G569" s="23">
        <v>0</v>
      </c>
      <c r="H569" s="23">
        <v>0</v>
      </c>
      <c r="I569" s="23">
        <v>0</v>
      </c>
      <c r="J569" s="23"/>
      <c r="K569" s="23">
        <v>0</v>
      </c>
      <c r="L569" s="173"/>
      <c r="M569" s="219"/>
      <c r="N569" s="221">
        <v>0</v>
      </c>
      <c r="O569" s="219"/>
      <c r="P569" s="47"/>
      <c r="Q569" s="48">
        <f t="shared" si="59"/>
        <v>0</v>
      </c>
      <c r="R569" s="47"/>
      <c r="S569" s="47"/>
      <c r="T569" s="23">
        <v>0</v>
      </c>
      <c r="U569" s="47"/>
      <c r="V569" s="47"/>
      <c r="W569" s="23">
        <v>0</v>
      </c>
      <c r="X569" s="47"/>
      <c r="Y569" s="156"/>
    </row>
    <row r="570" spans="1:25" s="43" customFormat="1" ht="46.5" customHeight="1">
      <c r="A570" s="44"/>
      <c r="B570" s="25"/>
      <c r="C570" s="25"/>
      <c r="D570" s="45"/>
      <c r="E570" s="21" t="s">
        <v>608</v>
      </c>
      <c r="F570" s="20"/>
      <c r="G570" s="22"/>
      <c r="H570" s="22"/>
      <c r="I570" s="22"/>
      <c r="J570" s="23"/>
      <c r="K570" s="22"/>
      <c r="L570" s="173"/>
      <c r="M570" s="219"/>
      <c r="N570" s="221">
        <v>0</v>
      </c>
      <c r="O570" s="219"/>
      <c r="P570" s="47"/>
      <c r="Q570" s="48">
        <f t="shared" si="59"/>
        <v>0</v>
      </c>
      <c r="R570" s="47"/>
      <c r="S570" s="47"/>
      <c r="T570" s="23">
        <v>0</v>
      </c>
      <c r="U570" s="47"/>
      <c r="V570" s="47"/>
      <c r="W570" s="23">
        <v>0</v>
      </c>
      <c r="X570" s="47"/>
      <c r="Y570" s="157"/>
    </row>
    <row r="571" spans="1:25" ht="12.75" customHeight="1">
      <c r="A571" s="67"/>
      <c r="B571" s="68"/>
      <c r="C571" s="68"/>
      <c r="D571" s="61"/>
      <c r="E571" s="69" t="s">
        <v>395</v>
      </c>
      <c r="F571" s="61" t="s">
        <v>396</v>
      </c>
      <c r="G571" s="23">
        <v>0</v>
      </c>
      <c r="H571" s="23">
        <v>0</v>
      </c>
      <c r="I571" s="23">
        <v>0</v>
      </c>
      <c r="J571" s="23"/>
      <c r="K571" s="23">
        <v>0</v>
      </c>
      <c r="L571" s="173"/>
      <c r="M571" s="219"/>
      <c r="N571" s="221">
        <v>0</v>
      </c>
      <c r="O571" s="219"/>
      <c r="P571" s="47"/>
      <c r="Q571" s="48">
        <f t="shared" si="59"/>
        <v>0</v>
      </c>
      <c r="R571" s="47"/>
      <c r="S571" s="47"/>
      <c r="T571" s="23">
        <v>0</v>
      </c>
      <c r="U571" s="47"/>
      <c r="V571" s="47"/>
      <c r="W571" s="23">
        <v>0</v>
      </c>
      <c r="X571" s="47"/>
      <c r="Y571" s="156"/>
    </row>
    <row r="572" spans="1:25" s="43" customFormat="1" ht="46.5" customHeight="1">
      <c r="A572" s="44"/>
      <c r="B572" s="25"/>
      <c r="C572" s="25"/>
      <c r="D572" s="45"/>
      <c r="E572" s="21" t="s">
        <v>609</v>
      </c>
      <c r="F572" s="20"/>
      <c r="G572" s="22"/>
      <c r="H572" s="22"/>
      <c r="I572" s="22"/>
      <c r="J572" s="23"/>
      <c r="K572" s="22"/>
      <c r="L572" s="173"/>
      <c r="M572" s="219"/>
      <c r="N572" s="221">
        <v>0</v>
      </c>
      <c r="O572" s="219"/>
      <c r="P572" s="47"/>
      <c r="Q572" s="48">
        <f t="shared" si="59"/>
        <v>0</v>
      </c>
      <c r="R572" s="47"/>
      <c r="S572" s="47"/>
      <c r="T572" s="23">
        <v>0</v>
      </c>
      <c r="U572" s="47"/>
      <c r="V572" s="47"/>
      <c r="W572" s="23">
        <v>0</v>
      </c>
      <c r="X572" s="47"/>
      <c r="Y572" s="157"/>
    </row>
    <row r="573" spans="1:25" ht="12.75" customHeight="1">
      <c r="A573" s="67"/>
      <c r="B573" s="68"/>
      <c r="C573" s="68"/>
      <c r="D573" s="61"/>
      <c r="E573" s="69" t="s">
        <v>416</v>
      </c>
      <c r="F573" s="61" t="s">
        <v>417</v>
      </c>
      <c r="G573" s="23">
        <v>0</v>
      </c>
      <c r="H573" s="23">
        <v>0</v>
      </c>
      <c r="I573" s="23">
        <v>0</v>
      </c>
      <c r="J573" s="23"/>
      <c r="K573" s="23">
        <v>0</v>
      </c>
      <c r="L573" s="173"/>
      <c r="M573" s="219"/>
      <c r="N573" s="221">
        <v>0</v>
      </c>
      <c r="O573" s="219"/>
      <c r="P573" s="47"/>
      <c r="Q573" s="48">
        <f t="shared" si="59"/>
        <v>0</v>
      </c>
      <c r="R573" s="47"/>
      <c r="S573" s="47"/>
      <c r="T573" s="23">
        <v>0</v>
      </c>
      <c r="U573" s="47"/>
      <c r="V573" s="47"/>
      <c r="W573" s="23">
        <v>0</v>
      </c>
      <c r="X573" s="47"/>
      <c r="Y573" s="156"/>
    </row>
    <row r="574" spans="1:25" s="43" customFormat="1" ht="46.5" customHeight="1">
      <c r="A574" s="44"/>
      <c r="B574" s="25"/>
      <c r="C574" s="25"/>
      <c r="D574" s="45"/>
      <c r="E574" s="21" t="s">
        <v>610</v>
      </c>
      <c r="F574" s="20"/>
      <c r="G574" s="22"/>
      <c r="H574" s="22"/>
      <c r="I574" s="22"/>
      <c r="J574" s="23"/>
      <c r="K574" s="22"/>
      <c r="L574" s="173"/>
      <c r="M574" s="219"/>
      <c r="N574" s="221">
        <v>0</v>
      </c>
      <c r="O574" s="219"/>
      <c r="P574" s="47"/>
      <c r="Q574" s="48">
        <f t="shared" si="59"/>
        <v>0</v>
      </c>
      <c r="R574" s="47"/>
      <c r="S574" s="47"/>
      <c r="T574" s="23">
        <v>0</v>
      </c>
      <c r="U574" s="47"/>
      <c r="V574" s="47"/>
      <c r="W574" s="23">
        <v>0</v>
      </c>
      <c r="X574" s="47"/>
      <c r="Y574" s="156"/>
    </row>
    <row r="575" spans="1:25" ht="12.75" customHeight="1">
      <c r="A575" s="67"/>
      <c r="B575" s="68"/>
      <c r="C575" s="68"/>
      <c r="D575" s="61"/>
      <c r="E575" s="69" t="s">
        <v>388</v>
      </c>
      <c r="F575" s="61" t="s">
        <v>387</v>
      </c>
      <c r="G575" s="23">
        <v>0</v>
      </c>
      <c r="H575" s="23">
        <v>0</v>
      </c>
      <c r="I575" s="23">
        <v>0</v>
      </c>
      <c r="J575" s="23"/>
      <c r="K575" s="23">
        <v>0</v>
      </c>
      <c r="L575" s="173"/>
      <c r="M575" s="219"/>
      <c r="N575" s="221">
        <v>0</v>
      </c>
      <c r="O575" s="219"/>
      <c r="P575" s="47"/>
      <c r="Q575" s="48">
        <f t="shared" si="59"/>
        <v>0</v>
      </c>
      <c r="R575" s="47"/>
      <c r="S575" s="47"/>
      <c r="T575" s="23">
        <v>0</v>
      </c>
      <c r="U575" s="47"/>
      <c r="V575" s="47"/>
      <c r="W575" s="23">
        <v>0</v>
      </c>
      <c r="X575" s="47"/>
      <c r="Y575" s="156"/>
    </row>
    <row r="576" spans="1:25" s="43" customFormat="1" ht="46.5" customHeight="1">
      <c r="A576" s="44" t="s">
        <v>339</v>
      </c>
      <c r="B576" s="25" t="s">
        <v>340</v>
      </c>
      <c r="C576" s="25" t="s">
        <v>188</v>
      </c>
      <c r="D576" s="45" t="s">
        <v>188</v>
      </c>
      <c r="E576" s="21" t="s">
        <v>341</v>
      </c>
      <c r="F576" s="20"/>
      <c r="G576" s="22">
        <f>G593</f>
        <v>10335</v>
      </c>
      <c r="H576" s="22">
        <f>H593</f>
        <v>10335</v>
      </c>
      <c r="I576" s="22"/>
      <c r="J576" s="22">
        <f>J593</f>
        <v>12700</v>
      </c>
      <c r="K576" s="22">
        <f>K593</f>
        <v>12700</v>
      </c>
      <c r="L576" s="175"/>
      <c r="M576" s="220">
        <f>M593</f>
        <v>12700</v>
      </c>
      <c r="N576" s="229">
        <f>N593</f>
        <v>12700</v>
      </c>
      <c r="O576" s="220"/>
      <c r="P576" s="73">
        <f>Q576</f>
        <v>0</v>
      </c>
      <c r="Q576" s="48">
        <f t="shared" si="59"/>
        <v>0</v>
      </c>
      <c r="R576" s="73"/>
      <c r="S576" s="73">
        <f>S593</f>
        <v>12700</v>
      </c>
      <c r="T576" s="19">
        <f>T593</f>
        <v>12700</v>
      </c>
      <c r="U576" s="73"/>
      <c r="V576" s="73">
        <f>V593</f>
        <v>12700</v>
      </c>
      <c r="W576" s="19">
        <f>W593</f>
        <v>12700</v>
      </c>
      <c r="X576" s="73"/>
      <c r="Y576" s="157"/>
    </row>
    <row r="577" spans="1:25" ht="12.75" customHeight="1">
      <c r="A577" s="67"/>
      <c r="B577" s="68"/>
      <c r="C577" s="68"/>
      <c r="D577" s="61"/>
      <c r="E577" s="69" t="s">
        <v>5</v>
      </c>
      <c r="F577" s="61"/>
      <c r="G577" s="23"/>
      <c r="H577" s="23"/>
      <c r="I577" s="23"/>
      <c r="J577" s="23"/>
      <c r="K577" s="23"/>
      <c r="L577" s="173"/>
      <c r="M577" s="219"/>
      <c r="N577" s="221">
        <f t="shared" ref="N577:N622" si="60">K577*1.1</f>
        <v>0</v>
      </c>
      <c r="O577" s="219"/>
      <c r="P577" s="47"/>
      <c r="Q577" s="48">
        <f t="shared" si="59"/>
        <v>0</v>
      </c>
      <c r="R577" s="47"/>
      <c r="S577" s="47"/>
      <c r="T577" s="23">
        <f t="shared" ref="T577:T592" si="61">Q577*1.1</f>
        <v>0</v>
      </c>
      <c r="U577" s="47"/>
      <c r="V577" s="47"/>
      <c r="W577" s="23">
        <f t="shared" ref="W577:W592" si="62">T577*1.1</f>
        <v>0</v>
      </c>
      <c r="X577" s="47"/>
      <c r="Y577" s="156"/>
    </row>
    <row r="578" spans="1:25" s="43" customFormat="1" ht="46.5" customHeight="1">
      <c r="A578" s="44" t="s">
        <v>342</v>
      </c>
      <c r="B578" s="25" t="s">
        <v>340</v>
      </c>
      <c r="C578" s="25" t="s">
        <v>197</v>
      </c>
      <c r="D578" s="45" t="s">
        <v>188</v>
      </c>
      <c r="E578" s="21" t="s">
        <v>343</v>
      </c>
      <c r="F578" s="20"/>
      <c r="G578" s="22">
        <v>0</v>
      </c>
      <c r="H578" s="22">
        <v>0</v>
      </c>
      <c r="I578" s="22">
        <v>0</v>
      </c>
      <c r="J578" s="22"/>
      <c r="K578" s="22">
        <v>0</v>
      </c>
      <c r="L578" s="175"/>
      <c r="M578" s="220"/>
      <c r="N578" s="221">
        <f t="shared" si="60"/>
        <v>0</v>
      </c>
      <c r="O578" s="220"/>
      <c r="P578" s="73"/>
      <c r="Q578" s="48">
        <f t="shared" si="59"/>
        <v>0</v>
      </c>
      <c r="R578" s="73"/>
      <c r="S578" s="73"/>
      <c r="T578" s="23">
        <f t="shared" si="61"/>
        <v>0</v>
      </c>
      <c r="U578" s="73"/>
      <c r="V578" s="73"/>
      <c r="W578" s="23">
        <f t="shared" si="62"/>
        <v>0</v>
      </c>
      <c r="X578" s="73"/>
      <c r="Y578" s="156"/>
    </row>
    <row r="579" spans="1:25" ht="12.75" customHeight="1">
      <c r="A579" s="67"/>
      <c r="B579" s="68"/>
      <c r="C579" s="68"/>
      <c r="D579" s="61"/>
      <c r="E579" s="69" t="s">
        <v>193</v>
      </c>
      <c r="F579" s="61"/>
      <c r="G579" s="23"/>
      <c r="H579" s="23"/>
      <c r="I579" s="23"/>
      <c r="J579" s="23"/>
      <c r="K579" s="23"/>
      <c r="L579" s="173"/>
      <c r="M579" s="219"/>
      <c r="N579" s="221">
        <f t="shared" si="60"/>
        <v>0</v>
      </c>
      <c r="O579" s="219"/>
      <c r="P579" s="47"/>
      <c r="Q579" s="48">
        <f t="shared" si="59"/>
        <v>0</v>
      </c>
      <c r="R579" s="47"/>
      <c r="S579" s="47"/>
      <c r="T579" s="23">
        <f t="shared" si="61"/>
        <v>0</v>
      </c>
      <c r="U579" s="47"/>
      <c r="V579" s="47"/>
      <c r="W579" s="23">
        <f t="shared" si="62"/>
        <v>0</v>
      </c>
      <c r="X579" s="47"/>
      <c r="Y579" s="156"/>
    </row>
    <row r="580" spans="1:25" ht="12.75" customHeight="1">
      <c r="A580" s="60" t="s">
        <v>344</v>
      </c>
      <c r="B580" s="30" t="s">
        <v>340</v>
      </c>
      <c r="C580" s="30" t="s">
        <v>197</v>
      </c>
      <c r="D580" s="61" t="s">
        <v>191</v>
      </c>
      <c r="E580" s="69" t="s">
        <v>343</v>
      </c>
      <c r="F580" s="61"/>
      <c r="G580" s="23">
        <v>0</v>
      </c>
      <c r="H580" s="23">
        <v>0</v>
      </c>
      <c r="I580" s="23">
        <v>0</v>
      </c>
      <c r="J580" s="23"/>
      <c r="K580" s="23">
        <v>0</v>
      </c>
      <c r="L580" s="173"/>
      <c r="M580" s="219"/>
      <c r="N580" s="221">
        <f t="shared" si="60"/>
        <v>0</v>
      </c>
      <c r="O580" s="219"/>
      <c r="P580" s="47"/>
      <c r="Q580" s="48">
        <f t="shared" si="59"/>
        <v>0</v>
      </c>
      <c r="R580" s="47"/>
      <c r="S580" s="47"/>
      <c r="T580" s="23">
        <f t="shared" si="61"/>
        <v>0</v>
      </c>
      <c r="U580" s="47"/>
      <c r="V580" s="47"/>
      <c r="W580" s="23">
        <f t="shared" si="62"/>
        <v>0</v>
      </c>
      <c r="X580" s="47"/>
      <c r="Y580" s="157"/>
    </row>
    <row r="581" spans="1:25" ht="12.75" customHeight="1">
      <c r="A581" s="67"/>
      <c r="B581" s="68"/>
      <c r="C581" s="68"/>
      <c r="D581" s="61"/>
      <c r="E581" s="69" t="s">
        <v>5</v>
      </c>
      <c r="F581" s="61"/>
      <c r="G581" s="23"/>
      <c r="H581" s="23"/>
      <c r="I581" s="23"/>
      <c r="J581" s="23"/>
      <c r="K581" s="23"/>
      <c r="L581" s="173"/>
      <c r="M581" s="219"/>
      <c r="N581" s="221">
        <f t="shared" si="60"/>
        <v>0</v>
      </c>
      <c r="O581" s="219"/>
      <c r="P581" s="47"/>
      <c r="Q581" s="48">
        <f t="shared" si="59"/>
        <v>0</v>
      </c>
      <c r="R581" s="47"/>
      <c r="S581" s="47"/>
      <c r="T581" s="23">
        <f t="shared" si="61"/>
        <v>0</v>
      </c>
      <c r="U581" s="47"/>
      <c r="V581" s="47"/>
      <c r="W581" s="23">
        <f t="shared" si="62"/>
        <v>0</v>
      </c>
      <c r="X581" s="47"/>
      <c r="Y581" s="158"/>
    </row>
    <row r="582" spans="1:25" s="43" customFormat="1" ht="46.5" customHeight="1">
      <c r="A582" s="44"/>
      <c r="B582" s="25"/>
      <c r="C582" s="25"/>
      <c r="D582" s="45"/>
      <c r="E582" s="21" t="s">
        <v>611</v>
      </c>
      <c r="F582" s="20"/>
      <c r="G582" s="22"/>
      <c r="H582" s="22"/>
      <c r="I582" s="22"/>
      <c r="J582" s="23"/>
      <c r="K582" s="22"/>
      <c r="L582" s="173"/>
      <c r="M582" s="219"/>
      <c r="N582" s="221">
        <f t="shared" si="60"/>
        <v>0</v>
      </c>
      <c r="O582" s="219"/>
      <c r="P582" s="47"/>
      <c r="Q582" s="48">
        <f t="shared" si="59"/>
        <v>0</v>
      </c>
      <c r="R582" s="47"/>
      <c r="S582" s="47"/>
      <c r="T582" s="23">
        <f t="shared" si="61"/>
        <v>0</v>
      </c>
      <c r="U582" s="47"/>
      <c r="V582" s="47"/>
      <c r="W582" s="23">
        <f t="shared" si="62"/>
        <v>0</v>
      </c>
      <c r="X582" s="47"/>
      <c r="Y582" s="156"/>
    </row>
    <row r="583" spans="1:25" ht="12.75" customHeight="1">
      <c r="A583" s="67"/>
      <c r="B583" s="68"/>
      <c r="C583" s="68"/>
      <c r="D583" s="61"/>
      <c r="E583" s="69" t="s">
        <v>395</v>
      </c>
      <c r="F583" s="61" t="s">
        <v>396</v>
      </c>
      <c r="G583" s="23">
        <v>0</v>
      </c>
      <c r="H583" s="23">
        <v>0</v>
      </c>
      <c r="I583" s="23">
        <v>0</v>
      </c>
      <c r="J583" s="23"/>
      <c r="K583" s="23">
        <v>0</v>
      </c>
      <c r="L583" s="173"/>
      <c r="M583" s="219"/>
      <c r="N583" s="221">
        <f t="shared" si="60"/>
        <v>0</v>
      </c>
      <c r="O583" s="219"/>
      <c r="P583" s="47"/>
      <c r="Q583" s="48">
        <f t="shared" si="59"/>
        <v>0</v>
      </c>
      <c r="R583" s="47"/>
      <c r="S583" s="47"/>
      <c r="T583" s="23">
        <f t="shared" si="61"/>
        <v>0</v>
      </c>
      <c r="U583" s="47"/>
      <c r="V583" s="47"/>
      <c r="W583" s="23">
        <f t="shared" si="62"/>
        <v>0</v>
      </c>
      <c r="X583" s="47"/>
      <c r="Y583" s="156"/>
    </row>
    <row r="584" spans="1:25" s="43" customFormat="1" ht="46.5" customHeight="1">
      <c r="A584" s="44" t="s">
        <v>345</v>
      </c>
      <c r="B584" s="25" t="s">
        <v>340</v>
      </c>
      <c r="C584" s="25" t="s">
        <v>231</v>
      </c>
      <c r="D584" s="45" t="s">
        <v>188</v>
      </c>
      <c r="E584" s="21" t="s">
        <v>346</v>
      </c>
      <c r="F584" s="20"/>
      <c r="G584" s="22"/>
      <c r="H584" s="22"/>
      <c r="I584" s="22">
        <v>0</v>
      </c>
      <c r="J584" s="22"/>
      <c r="K584" s="22"/>
      <c r="L584" s="175"/>
      <c r="M584" s="220"/>
      <c r="N584" s="221">
        <f t="shared" si="60"/>
        <v>0</v>
      </c>
      <c r="O584" s="220"/>
      <c r="P584" s="73"/>
      <c r="Q584" s="48">
        <f t="shared" si="59"/>
        <v>0</v>
      </c>
      <c r="R584" s="73"/>
      <c r="S584" s="73"/>
      <c r="T584" s="23">
        <f t="shared" si="61"/>
        <v>0</v>
      </c>
      <c r="U584" s="73"/>
      <c r="V584" s="73"/>
      <c r="W584" s="23">
        <f t="shared" si="62"/>
        <v>0</v>
      </c>
      <c r="X584" s="73"/>
      <c r="Y584" s="156"/>
    </row>
    <row r="585" spans="1:25" ht="12.75" customHeight="1">
      <c r="A585" s="67"/>
      <c r="B585" s="68"/>
      <c r="C585" s="68"/>
      <c r="D585" s="61"/>
      <c r="E585" s="69" t="s">
        <v>193</v>
      </c>
      <c r="F585" s="61"/>
      <c r="G585" s="23"/>
      <c r="H585" s="23"/>
      <c r="I585" s="23"/>
      <c r="J585" s="23"/>
      <c r="K585" s="23"/>
      <c r="L585" s="173"/>
      <c r="M585" s="219"/>
      <c r="N585" s="221">
        <f t="shared" si="60"/>
        <v>0</v>
      </c>
      <c r="O585" s="219"/>
      <c r="P585" s="47"/>
      <c r="Q585" s="48">
        <f t="shared" si="59"/>
        <v>0</v>
      </c>
      <c r="R585" s="47"/>
      <c r="S585" s="47"/>
      <c r="T585" s="23">
        <f t="shared" si="61"/>
        <v>0</v>
      </c>
      <c r="U585" s="47"/>
      <c r="V585" s="47"/>
      <c r="W585" s="23">
        <f t="shared" si="62"/>
        <v>0</v>
      </c>
      <c r="X585" s="47"/>
      <c r="Y585" s="156"/>
    </row>
    <row r="586" spans="1:25" ht="22.5" customHeight="1">
      <c r="A586" s="60" t="s">
        <v>347</v>
      </c>
      <c r="B586" s="30" t="s">
        <v>340</v>
      </c>
      <c r="C586" s="30" t="s">
        <v>231</v>
      </c>
      <c r="D586" s="61" t="s">
        <v>191</v>
      </c>
      <c r="E586" s="69" t="s">
        <v>346</v>
      </c>
      <c r="F586" s="61"/>
      <c r="G586" s="23"/>
      <c r="H586" s="23"/>
      <c r="I586" s="23">
        <v>0</v>
      </c>
      <c r="J586" s="23"/>
      <c r="K586" s="23"/>
      <c r="L586" s="173"/>
      <c r="M586" s="219"/>
      <c r="N586" s="221">
        <f t="shared" si="60"/>
        <v>0</v>
      </c>
      <c r="O586" s="219"/>
      <c r="P586" s="47"/>
      <c r="Q586" s="48">
        <f t="shared" si="59"/>
        <v>0</v>
      </c>
      <c r="R586" s="47"/>
      <c r="S586" s="47"/>
      <c r="T586" s="23">
        <f t="shared" si="61"/>
        <v>0</v>
      </c>
      <c r="U586" s="47"/>
      <c r="V586" s="47"/>
      <c r="W586" s="23">
        <f t="shared" si="62"/>
        <v>0</v>
      </c>
      <c r="X586" s="47"/>
      <c r="Y586" s="157"/>
    </row>
    <row r="587" spans="1:25" ht="12.75" customHeight="1">
      <c r="A587" s="67"/>
      <c r="B587" s="68"/>
      <c r="C587" s="68"/>
      <c r="D587" s="61"/>
      <c r="E587" s="69" t="s">
        <v>5</v>
      </c>
      <c r="F587" s="61"/>
      <c r="G587" s="23"/>
      <c r="H587" s="23"/>
      <c r="I587" s="23"/>
      <c r="J587" s="23"/>
      <c r="K587" s="23"/>
      <c r="L587" s="173"/>
      <c r="M587" s="219"/>
      <c r="N587" s="221">
        <f t="shared" si="60"/>
        <v>0</v>
      </c>
      <c r="O587" s="219"/>
      <c r="P587" s="47"/>
      <c r="Q587" s="48">
        <f t="shared" si="59"/>
        <v>0</v>
      </c>
      <c r="R587" s="47"/>
      <c r="S587" s="47"/>
      <c r="T587" s="23">
        <f t="shared" si="61"/>
        <v>0</v>
      </c>
      <c r="U587" s="47"/>
      <c r="V587" s="47"/>
      <c r="W587" s="23">
        <f t="shared" si="62"/>
        <v>0</v>
      </c>
      <c r="X587" s="47"/>
      <c r="Y587" s="156"/>
    </row>
    <row r="588" spans="1:25" s="43" customFormat="1" ht="46.5" customHeight="1">
      <c r="A588" s="44"/>
      <c r="B588" s="25"/>
      <c r="C588" s="25"/>
      <c r="D588" s="45"/>
      <c r="E588" s="21" t="s">
        <v>612</v>
      </c>
      <c r="F588" s="20"/>
      <c r="G588" s="22"/>
      <c r="H588" s="22"/>
      <c r="I588" s="22"/>
      <c r="J588" s="23"/>
      <c r="K588" s="22"/>
      <c r="L588" s="173"/>
      <c r="M588" s="219"/>
      <c r="N588" s="221">
        <f t="shared" si="60"/>
        <v>0</v>
      </c>
      <c r="O588" s="219"/>
      <c r="P588" s="47"/>
      <c r="Q588" s="48">
        <f t="shared" si="59"/>
        <v>0</v>
      </c>
      <c r="R588" s="47"/>
      <c r="S588" s="47"/>
      <c r="T588" s="23">
        <f t="shared" si="61"/>
        <v>0</v>
      </c>
      <c r="U588" s="47"/>
      <c r="V588" s="47"/>
      <c r="W588" s="23">
        <f t="shared" si="62"/>
        <v>0</v>
      </c>
      <c r="X588" s="47"/>
      <c r="Y588" s="156"/>
    </row>
    <row r="589" spans="1:25" ht="12.75" customHeight="1">
      <c r="A589" s="67"/>
      <c r="B589" s="68"/>
      <c r="C589" s="68"/>
      <c r="D589" s="61"/>
      <c r="E589" s="69" t="s">
        <v>378</v>
      </c>
      <c r="F589" s="61" t="s">
        <v>377</v>
      </c>
      <c r="G589" s="23">
        <v>0</v>
      </c>
      <c r="H589" s="23">
        <v>0</v>
      </c>
      <c r="I589" s="23">
        <v>0</v>
      </c>
      <c r="J589" s="23"/>
      <c r="K589" s="23">
        <v>0</v>
      </c>
      <c r="L589" s="173"/>
      <c r="M589" s="219"/>
      <c r="N589" s="221">
        <f t="shared" si="60"/>
        <v>0</v>
      </c>
      <c r="O589" s="219"/>
      <c r="P589" s="47"/>
      <c r="Q589" s="48">
        <f t="shared" si="59"/>
        <v>0</v>
      </c>
      <c r="R589" s="47"/>
      <c r="S589" s="47"/>
      <c r="T589" s="23">
        <f t="shared" si="61"/>
        <v>0</v>
      </c>
      <c r="U589" s="47"/>
      <c r="V589" s="47"/>
      <c r="W589" s="23">
        <f t="shared" si="62"/>
        <v>0</v>
      </c>
      <c r="X589" s="47"/>
      <c r="Y589" s="156"/>
    </row>
    <row r="590" spans="1:25" ht="12.75" customHeight="1">
      <c r="A590" s="67"/>
      <c r="B590" s="68"/>
      <c r="C590" s="68"/>
      <c r="D590" s="61"/>
      <c r="E590" s="69" t="s">
        <v>404</v>
      </c>
      <c r="F590" s="61" t="s">
        <v>403</v>
      </c>
      <c r="G590" s="23">
        <v>0</v>
      </c>
      <c r="H590" s="23">
        <v>0</v>
      </c>
      <c r="I590" s="23">
        <v>0</v>
      </c>
      <c r="J590" s="23"/>
      <c r="K590" s="23">
        <v>0</v>
      </c>
      <c r="L590" s="173"/>
      <c r="M590" s="219"/>
      <c r="N590" s="221">
        <f t="shared" si="60"/>
        <v>0</v>
      </c>
      <c r="O590" s="219"/>
      <c r="P590" s="47"/>
      <c r="Q590" s="48">
        <f t="shared" si="59"/>
        <v>0</v>
      </c>
      <c r="R590" s="47"/>
      <c r="S590" s="47"/>
      <c r="T590" s="23">
        <f t="shared" si="61"/>
        <v>0</v>
      </c>
      <c r="U590" s="47"/>
      <c r="V590" s="47"/>
      <c r="W590" s="23">
        <f t="shared" si="62"/>
        <v>0</v>
      </c>
      <c r="X590" s="47"/>
      <c r="Y590" s="157"/>
    </row>
    <row r="591" spans="1:25" s="43" customFormat="1" ht="46.5" customHeight="1">
      <c r="A591" s="44"/>
      <c r="B591" s="25"/>
      <c r="C591" s="25"/>
      <c r="D591" s="45"/>
      <c r="E591" s="21" t="s">
        <v>613</v>
      </c>
      <c r="F591" s="20"/>
      <c r="G591" s="22"/>
      <c r="H591" s="22"/>
      <c r="I591" s="22"/>
      <c r="J591" s="23"/>
      <c r="K591" s="22"/>
      <c r="L591" s="173"/>
      <c r="M591" s="219"/>
      <c r="N591" s="221">
        <f t="shared" si="60"/>
        <v>0</v>
      </c>
      <c r="O591" s="219"/>
      <c r="P591" s="47"/>
      <c r="Q591" s="48">
        <f t="shared" si="59"/>
        <v>0</v>
      </c>
      <c r="R591" s="47"/>
      <c r="S591" s="47"/>
      <c r="T591" s="23">
        <f t="shared" si="61"/>
        <v>0</v>
      </c>
      <c r="U591" s="47"/>
      <c r="V591" s="47"/>
      <c r="W591" s="23">
        <f t="shared" si="62"/>
        <v>0</v>
      </c>
      <c r="X591" s="47"/>
      <c r="Y591" s="156"/>
    </row>
    <row r="592" spans="1:25" ht="12.75" customHeight="1">
      <c r="A592" s="67"/>
      <c r="B592" s="68"/>
      <c r="C592" s="68"/>
      <c r="D592" s="61"/>
      <c r="E592" s="69" t="s">
        <v>428</v>
      </c>
      <c r="F592" s="61" t="s">
        <v>429</v>
      </c>
      <c r="G592" s="23">
        <v>0</v>
      </c>
      <c r="H592" s="23">
        <v>0</v>
      </c>
      <c r="I592" s="23">
        <v>0</v>
      </c>
      <c r="J592" s="23"/>
      <c r="K592" s="23">
        <v>0</v>
      </c>
      <c r="L592" s="173"/>
      <c r="M592" s="219"/>
      <c r="N592" s="221">
        <f t="shared" si="60"/>
        <v>0</v>
      </c>
      <c r="O592" s="219"/>
      <c r="P592" s="47"/>
      <c r="Q592" s="48">
        <f t="shared" si="59"/>
        <v>0</v>
      </c>
      <c r="R592" s="47"/>
      <c r="S592" s="47"/>
      <c r="T592" s="23">
        <f t="shared" si="61"/>
        <v>0</v>
      </c>
      <c r="U592" s="47"/>
      <c r="V592" s="47"/>
      <c r="W592" s="23">
        <f t="shared" si="62"/>
        <v>0</v>
      </c>
      <c r="X592" s="47"/>
      <c r="Y592" s="157"/>
    </row>
    <row r="593" spans="1:25" s="43" customFormat="1" ht="46.5" customHeight="1">
      <c r="A593" s="44" t="s">
        <v>348</v>
      </c>
      <c r="B593" s="25" t="s">
        <v>340</v>
      </c>
      <c r="C593" s="25" t="s">
        <v>242</v>
      </c>
      <c r="D593" s="45" t="s">
        <v>188</v>
      </c>
      <c r="E593" s="21" t="s">
        <v>349</v>
      </c>
      <c r="F593" s="20"/>
      <c r="G593" s="22">
        <f>H593</f>
        <v>10335</v>
      </c>
      <c r="H593" s="22">
        <f>H595</f>
        <v>10335</v>
      </c>
      <c r="I593" s="22">
        <v>0</v>
      </c>
      <c r="J593" s="22">
        <f>K593</f>
        <v>12700</v>
      </c>
      <c r="K593" s="22">
        <f>K595</f>
        <v>12700</v>
      </c>
      <c r="L593" s="175"/>
      <c r="M593" s="220">
        <f>M595</f>
        <v>12700</v>
      </c>
      <c r="N593" s="221">
        <f>N595</f>
        <v>12700</v>
      </c>
      <c r="O593" s="220"/>
      <c r="P593" s="73">
        <f>Q593</f>
        <v>0</v>
      </c>
      <c r="Q593" s="48">
        <f t="shared" si="59"/>
        <v>0</v>
      </c>
      <c r="R593" s="73"/>
      <c r="S593" s="73">
        <f>S595</f>
        <v>12700</v>
      </c>
      <c r="T593" s="23">
        <f>T595</f>
        <v>12700</v>
      </c>
      <c r="U593" s="73"/>
      <c r="V593" s="73">
        <f>V595</f>
        <v>12700</v>
      </c>
      <c r="W593" s="23">
        <f>W595</f>
        <v>12700</v>
      </c>
      <c r="X593" s="73"/>
      <c r="Y593" s="156"/>
    </row>
    <row r="594" spans="1:25" ht="12.75" customHeight="1">
      <c r="A594" s="67"/>
      <c r="B594" s="68"/>
      <c r="C594" s="68"/>
      <c r="D594" s="61"/>
      <c r="E594" s="69" t="s">
        <v>193</v>
      </c>
      <c r="F594" s="61"/>
      <c r="G594" s="23"/>
      <c r="H594" s="23"/>
      <c r="I594" s="23"/>
      <c r="J594" s="23"/>
      <c r="K594" s="23"/>
      <c r="L594" s="173"/>
      <c r="M594" s="219"/>
      <c r="N594" s="221">
        <f t="shared" si="60"/>
        <v>0</v>
      </c>
      <c r="O594" s="219"/>
      <c r="P594" s="47"/>
      <c r="Q594" s="48">
        <f t="shared" si="59"/>
        <v>0</v>
      </c>
      <c r="R594" s="47"/>
      <c r="S594" s="47"/>
      <c r="T594" s="23">
        <f t="shared" ref="T594" si="63">Q594*1.1</f>
        <v>0</v>
      </c>
      <c r="U594" s="47"/>
      <c r="V594" s="47"/>
      <c r="W594" s="23">
        <f t="shared" ref="W594" si="64">T594*1.1</f>
        <v>0</v>
      </c>
      <c r="X594" s="47"/>
      <c r="Y594" s="187"/>
    </row>
    <row r="595" spans="1:25" ht="24" customHeight="1">
      <c r="A595" s="60" t="s">
        <v>350</v>
      </c>
      <c r="B595" s="30" t="s">
        <v>340</v>
      </c>
      <c r="C595" s="30" t="s">
        <v>242</v>
      </c>
      <c r="D595" s="61" t="s">
        <v>191</v>
      </c>
      <c r="E595" s="69" t="s">
        <v>349</v>
      </c>
      <c r="F595" s="61"/>
      <c r="G595" s="23">
        <f>H595</f>
        <v>10335</v>
      </c>
      <c r="H595" s="23">
        <f>H619</f>
        <v>10335</v>
      </c>
      <c r="I595" s="23">
        <v>0</v>
      </c>
      <c r="J595" s="23">
        <f>K595</f>
        <v>12700</v>
      </c>
      <c r="K595" s="23">
        <f>K619</f>
        <v>12700</v>
      </c>
      <c r="L595" s="173"/>
      <c r="M595" s="219">
        <f>M619</f>
        <v>12700</v>
      </c>
      <c r="N595" s="221">
        <v>12700</v>
      </c>
      <c r="O595" s="219"/>
      <c r="P595" s="47">
        <f>Q595</f>
        <v>0</v>
      </c>
      <c r="Q595" s="48">
        <f t="shared" si="59"/>
        <v>0</v>
      </c>
      <c r="R595" s="47"/>
      <c r="S595" s="47">
        <f>S619</f>
        <v>12700</v>
      </c>
      <c r="T595" s="23">
        <v>12700</v>
      </c>
      <c r="U595" s="47"/>
      <c r="V595" s="47">
        <f>V619</f>
        <v>12700</v>
      </c>
      <c r="W595" s="23">
        <v>12700</v>
      </c>
      <c r="X595" s="47"/>
      <c r="Y595" s="188"/>
    </row>
    <row r="596" spans="1:25" ht="12.75" customHeight="1">
      <c r="A596" s="67"/>
      <c r="B596" s="68"/>
      <c r="C596" s="68"/>
      <c r="D596" s="61"/>
      <c r="E596" s="69" t="s">
        <v>5</v>
      </c>
      <c r="F596" s="61"/>
      <c r="G596" s="23"/>
      <c r="H596" s="23"/>
      <c r="I596" s="23"/>
      <c r="J596" s="23"/>
      <c r="K596" s="23"/>
      <c r="L596" s="173"/>
      <c r="M596" s="219"/>
      <c r="N596" s="221">
        <f t="shared" si="60"/>
        <v>0</v>
      </c>
      <c r="O596" s="219"/>
      <c r="P596" s="47"/>
      <c r="Q596" s="48">
        <f t="shared" si="59"/>
        <v>0</v>
      </c>
      <c r="R596" s="47"/>
      <c r="S596" s="47"/>
      <c r="T596" s="23">
        <f t="shared" ref="T596:T618" si="65">Q596*1.1</f>
        <v>0</v>
      </c>
      <c r="U596" s="47"/>
      <c r="V596" s="47"/>
      <c r="W596" s="23">
        <f t="shared" ref="W596:W618" si="66">T596*1.1</f>
        <v>0</v>
      </c>
      <c r="X596" s="47"/>
      <c r="Y596" s="188"/>
    </row>
    <row r="597" spans="1:25" s="43" customFormat="1" ht="60" customHeight="1">
      <c r="A597" s="44"/>
      <c r="B597" s="25"/>
      <c r="C597" s="25"/>
      <c r="D597" s="45"/>
      <c r="E597" s="21" t="s">
        <v>614</v>
      </c>
      <c r="F597" s="20"/>
      <c r="G597" s="22"/>
      <c r="H597" s="22"/>
      <c r="I597" s="22"/>
      <c r="J597" s="23"/>
      <c r="K597" s="22"/>
      <c r="L597" s="173"/>
      <c r="M597" s="219"/>
      <c r="N597" s="221">
        <f t="shared" si="60"/>
        <v>0</v>
      </c>
      <c r="O597" s="219"/>
      <c r="P597" s="47"/>
      <c r="Q597" s="48">
        <f t="shared" si="59"/>
        <v>0</v>
      </c>
      <c r="R597" s="47"/>
      <c r="S597" s="47"/>
      <c r="T597" s="23">
        <f t="shared" si="65"/>
        <v>0</v>
      </c>
      <c r="U597" s="47"/>
      <c r="V597" s="47"/>
      <c r="W597" s="23">
        <f t="shared" si="66"/>
        <v>0</v>
      </c>
      <c r="X597" s="47"/>
      <c r="Y597" s="186"/>
    </row>
    <row r="598" spans="1:25" ht="12.75" customHeight="1">
      <c r="A598" s="67"/>
      <c r="B598" s="68"/>
      <c r="C598" s="68"/>
      <c r="D598" s="61"/>
      <c r="E598" s="69" t="s">
        <v>388</v>
      </c>
      <c r="F598" s="61" t="s">
        <v>387</v>
      </c>
      <c r="G598" s="23">
        <v>0</v>
      </c>
      <c r="H598" s="23">
        <v>0</v>
      </c>
      <c r="I598" s="23">
        <v>0</v>
      </c>
      <c r="J598" s="23"/>
      <c r="K598" s="23">
        <v>0</v>
      </c>
      <c r="L598" s="173"/>
      <c r="M598" s="219"/>
      <c r="N598" s="221">
        <f t="shared" si="60"/>
        <v>0</v>
      </c>
      <c r="O598" s="219"/>
      <c r="P598" s="47"/>
      <c r="Q598" s="48">
        <f t="shared" si="59"/>
        <v>0</v>
      </c>
      <c r="R598" s="47"/>
      <c r="S598" s="47"/>
      <c r="T598" s="23">
        <f t="shared" si="65"/>
        <v>0</v>
      </c>
      <c r="U598" s="47"/>
      <c r="V598" s="47"/>
      <c r="W598" s="23">
        <f t="shared" si="66"/>
        <v>0</v>
      </c>
      <c r="X598" s="47"/>
      <c r="Y598" s="156"/>
    </row>
    <row r="599" spans="1:25" ht="12.75" customHeight="1">
      <c r="A599" s="67"/>
      <c r="B599" s="68"/>
      <c r="C599" s="68"/>
      <c r="D599" s="61"/>
      <c r="E599" s="69" t="s">
        <v>392</v>
      </c>
      <c r="F599" s="61" t="s">
        <v>391</v>
      </c>
      <c r="G599" s="23">
        <v>0</v>
      </c>
      <c r="H599" s="23">
        <v>0</v>
      </c>
      <c r="I599" s="23">
        <v>0</v>
      </c>
      <c r="J599" s="23"/>
      <c r="K599" s="23">
        <v>0</v>
      </c>
      <c r="L599" s="173"/>
      <c r="M599" s="219"/>
      <c r="N599" s="221">
        <f t="shared" si="60"/>
        <v>0</v>
      </c>
      <c r="O599" s="219"/>
      <c r="P599" s="47"/>
      <c r="Q599" s="48">
        <f t="shared" si="59"/>
        <v>0</v>
      </c>
      <c r="R599" s="47"/>
      <c r="S599" s="47"/>
      <c r="T599" s="23">
        <f t="shared" si="65"/>
        <v>0</v>
      </c>
      <c r="U599" s="47"/>
      <c r="V599" s="47"/>
      <c r="W599" s="23">
        <f t="shared" si="66"/>
        <v>0</v>
      </c>
      <c r="X599" s="47"/>
      <c r="Y599" s="156"/>
    </row>
    <row r="600" spans="1:25" ht="12.75" customHeight="1">
      <c r="A600" s="67"/>
      <c r="B600" s="68"/>
      <c r="C600" s="68"/>
      <c r="D600" s="61"/>
      <c r="E600" s="69" t="s">
        <v>395</v>
      </c>
      <c r="F600" s="61" t="s">
        <v>396</v>
      </c>
      <c r="G600" s="23">
        <v>0</v>
      </c>
      <c r="H600" s="23">
        <v>0</v>
      </c>
      <c r="I600" s="23">
        <v>0</v>
      </c>
      <c r="J600" s="23"/>
      <c r="K600" s="23">
        <v>0</v>
      </c>
      <c r="L600" s="173"/>
      <c r="M600" s="219"/>
      <c r="N600" s="221">
        <f t="shared" si="60"/>
        <v>0</v>
      </c>
      <c r="O600" s="219"/>
      <c r="P600" s="47"/>
      <c r="Q600" s="48">
        <f t="shared" si="59"/>
        <v>0</v>
      </c>
      <c r="R600" s="47"/>
      <c r="S600" s="47"/>
      <c r="T600" s="23">
        <f t="shared" si="65"/>
        <v>0</v>
      </c>
      <c r="U600" s="47"/>
      <c r="V600" s="47"/>
      <c r="W600" s="23">
        <f t="shared" si="66"/>
        <v>0</v>
      </c>
      <c r="X600" s="47"/>
      <c r="Y600" s="157"/>
    </row>
    <row r="601" spans="1:25" ht="12.75" customHeight="1">
      <c r="A601" s="67"/>
      <c r="B601" s="68"/>
      <c r="C601" s="68"/>
      <c r="D601" s="61"/>
      <c r="E601" s="69" t="s">
        <v>443</v>
      </c>
      <c r="F601" s="61" t="s">
        <v>442</v>
      </c>
      <c r="G601" s="23">
        <v>0</v>
      </c>
      <c r="H601" s="23">
        <v>0</v>
      </c>
      <c r="I601" s="23">
        <v>0</v>
      </c>
      <c r="J601" s="23"/>
      <c r="K601" s="23">
        <v>0</v>
      </c>
      <c r="L601" s="173"/>
      <c r="M601" s="219"/>
      <c r="N601" s="221">
        <f t="shared" si="60"/>
        <v>0</v>
      </c>
      <c r="O601" s="219"/>
      <c r="P601" s="47"/>
      <c r="Q601" s="48">
        <f t="shared" si="59"/>
        <v>0</v>
      </c>
      <c r="R601" s="47"/>
      <c r="S601" s="47"/>
      <c r="T601" s="23">
        <f t="shared" si="65"/>
        <v>0</v>
      </c>
      <c r="U601" s="47"/>
      <c r="V601" s="47"/>
      <c r="W601" s="23">
        <f t="shared" si="66"/>
        <v>0</v>
      </c>
      <c r="X601" s="47"/>
      <c r="Y601" s="156"/>
    </row>
    <row r="602" spans="1:25" s="43" customFormat="1" ht="46.5" customHeight="1">
      <c r="A602" s="44"/>
      <c r="B602" s="25"/>
      <c r="C602" s="25"/>
      <c r="D602" s="45"/>
      <c r="E602" s="21" t="s">
        <v>615</v>
      </c>
      <c r="F602" s="20"/>
      <c r="G602" s="22"/>
      <c r="H602" s="22"/>
      <c r="I602" s="22"/>
      <c r="J602" s="23"/>
      <c r="K602" s="22"/>
      <c r="L602" s="173"/>
      <c r="M602" s="219"/>
      <c r="N602" s="221">
        <f t="shared" si="60"/>
        <v>0</v>
      </c>
      <c r="O602" s="219"/>
      <c r="P602" s="47"/>
      <c r="Q602" s="48">
        <f t="shared" si="59"/>
        <v>0</v>
      </c>
      <c r="R602" s="47"/>
      <c r="S602" s="47"/>
      <c r="T602" s="23">
        <f t="shared" si="65"/>
        <v>0</v>
      </c>
      <c r="U602" s="47"/>
      <c r="V602" s="47"/>
      <c r="W602" s="23">
        <f t="shared" si="66"/>
        <v>0</v>
      </c>
      <c r="X602" s="47"/>
      <c r="Y602" s="156"/>
    </row>
    <row r="603" spans="1:25" ht="12.75" customHeight="1">
      <c r="A603" s="67"/>
      <c r="B603" s="68"/>
      <c r="C603" s="68"/>
      <c r="D603" s="61"/>
      <c r="E603" s="69" t="s">
        <v>395</v>
      </c>
      <c r="F603" s="61" t="s">
        <v>396</v>
      </c>
      <c r="G603" s="23">
        <v>0</v>
      </c>
      <c r="H603" s="23">
        <v>0</v>
      </c>
      <c r="I603" s="23">
        <v>0</v>
      </c>
      <c r="J603" s="23"/>
      <c r="K603" s="23">
        <v>0</v>
      </c>
      <c r="L603" s="173"/>
      <c r="M603" s="219"/>
      <c r="N603" s="221">
        <f t="shared" si="60"/>
        <v>0</v>
      </c>
      <c r="O603" s="219"/>
      <c r="P603" s="47"/>
      <c r="Q603" s="48">
        <f t="shared" si="59"/>
        <v>0</v>
      </c>
      <c r="R603" s="47"/>
      <c r="S603" s="47"/>
      <c r="T603" s="23">
        <f t="shared" si="65"/>
        <v>0</v>
      </c>
      <c r="U603" s="47"/>
      <c r="V603" s="47"/>
      <c r="W603" s="23">
        <f t="shared" si="66"/>
        <v>0</v>
      </c>
      <c r="X603" s="47"/>
      <c r="Y603" s="189"/>
    </row>
    <row r="604" spans="1:25" ht="12.75" customHeight="1">
      <c r="A604" s="67"/>
      <c r="B604" s="68"/>
      <c r="C604" s="68"/>
      <c r="D604" s="61"/>
      <c r="E604" s="69" t="s">
        <v>408</v>
      </c>
      <c r="F604" s="61" t="s">
        <v>407</v>
      </c>
      <c r="G604" s="23">
        <v>0</v>
      </c>
      <c r="H604" s="23">
        <v>0</v>
      </c>
      <c r="I604" s="23">
        <v>0</v>
      </c>
      <c r="J604" s="23"/>
      <c r="K604" s="23">
        <v>0</v>
      </c>
      <c r="L604" s="173"/>
      <c r="M604" s="219"/>
      <c r="N604" s="221">
        <f t="shared" si="60"/>
        <v>0</v>
      </c>
      <c r="O604" s="219"/>
      <c r="P604" s="47"/>
      <c r="Q604" s="48">
        <f t="shared" si="59"/>
        <v>0</v>
      </c>
      <c r="R604" s="47"/>
      <c r="S604" s="47"/>
      <c r="T604" s="23">
        <f t="shared" si="65"/>
        <v>0</v>
      </c>
      <c r="U604" s="47"/>
      <c r="V604" s="47"/>
      <c r="W604" s="23">
        <f t="shared" si="66"/>
        <v>0</v>
      </c>
      <c r="X604" s="47"/>
      <c r="Y604" s="156"/>
    </row>
    <row r="605" spans="1:25" ht="12.75" customHeight="1">
      <c r="A605" s="67"/>
      <c r="B605" s="68"/>
      <c r="C605" s="68"/>
      <c r="D605" s="61"/>
      <c r="E605" s="69" t="s">
        <v>432</v>
      </c>
      <c r="F605" s="61" t="s">
        <v>433</v>
      </c>
      <c r="G605" s="23">
        <v>0</v>
      </c>
      <c r="H605" s="23">
        <v>0</v>
      </c>
      <c r="I605" s="23">
        <v>0</v>
      </c>
      <c r="J605" s="23"/>
      <c r="K605" s="23">
        <v>0</v>
      </c>
      <c r="L605" s="173"/>
      <c r="M605" s="219"/>
      <c r="N605" s="221">
        <f t="shared" si="60"/>
        <v>0</v>
      </c>
      <c r="O605" s="219"/>
      <c r="P605" s="47"/>
      <c r="Q605" s="48">
        <f t="shared" si="59"/>
        <v>0</v>
      </c>
      <c r="R605" s="47"/>
      <c r="S605" s="47"/>
      <c r="T605" s="23">
        <f t="shared" si="65"/>
        <v>0</v>
      </c>
      <c r="U605" s="47"/>
      <c r="V605" s="47"/>
      <c r="W605" s="23">
        <f t="shared" si="66"/>
        <v>0</v>
      </c>
      <c r="X605" s="47"/>
      <c r="Y605" s="158"/>
    </row>
    <row r="606" spans="1:25" s="43" customFormat="1" ht="46.5" customHeight="1">
      <c r="A606" s="44"/>
      <c r="B606" s="25"/>
      <c r="C606" s="25"/>
      <c r="D606" s="45"/>
      <c r="E606" s="21" t="s">
        <v>616</v>
      </c>
      <c r="F606" s="20"/>
      <c r="G606" s="22"/>
      <c r="H606" s="22"/>
      <c r="I606" s="22"/>
      <c r="J606" s="23"/>
      <c r="K606" s="22"/>
      <c r="L606" s="173"/>
      <c r="M606" s="219"/>
      <c r="N606" s="221">
        <f t="shared" si="60"/>
        <v>0</v>
      </c>
      <c r="O606" s="219"/>
      <c r="P606" s="47"/>
      <c r="Q606" s="48">
        <f t="shared" si="59"/>
        <v>0</v>
      </c>
      <c r="R606" s="47"/>
      <c r="S606" s="47"/>
      <c r="T606" s="23">
        <f t="shared" si="65"/>
        <v>0</v>
      </c>
      <c r="U606" s="47"/>
      <c r="V606" s="47"/>
      <c r="W606" s="23">
        <f t="shared" si="66"/>
        <v>0</v>
      </c>
      <c r="X606" s="47"/>
      <c r="Y606" s="156"/>
    </row>
    <row r="607" spans="1:25" ht="12.75" customHeight="1">
      <c r="A607" s="67"/>
      <c r="B607" s="68"/>
      <c r="C607" s="68"/>
      <c r="D607" s="61"/>
      <c r="E607" s="69" t="s">
        <v>428</v>
      </c>
      <c r="F607" s="61" t="s">
        <v>429</v>
      </c>
      <c r="G607" s="23">
        <v>0</v>
      </c>
      <c r="H607" s="23">
        <v>0</v>
      </c>
      <c r="I607" s="23">
        <v>0</v>
      </c>
      <c r="J607" s="23"/>
      <c r="K607" s="23">
        <v>0</v>
      </c>
      <c r="L607" s="173"/>
      <c r="M607" s="219"/>
      <c r="N607" s="221">
        <f t="shared" si="60"/>
        <v>0</v>
      </c>
      <c r="O607" s="219"/>
      <c r="P607" s="47"/>
      <c r="Q607" s="48">
        <f t="shared" si="59"/>
        <v>0</v>
      </c>
      <c r="R607" s="47"/>
      <c r="S607" s="47"/>
      <c r="T607" s="23">
        <f t="shared" si="65"/>
        <v>0</v>
      </c>
      <c r="U607" s="47"/>
      <c r="V607" s="47"/>
      <c r="W607" s="23">
        <f t="shared" si="66"/>
        <v>0</v>
      </c>
      <c r="X607" s="47"/>
      <c r="Y607" s="156"/>
    </row>
    <row r="608" spans="1:25" s="43" customFormat="1" ht="46.5" customHeight="1">
      <c r="A608" s="44"/>
      <c r="B608" s="25"/>
      <c r="C608" s="25"/>
      <c r="D608" s="45"/>
      <c r="E608" s="21" t="s">
        <v>617</v>
      </c>
      <c r="F608" s="20"/>
      <c r="G608" s="22"/>
      <c r="H608" s="22"/>
      <c r="I608" s="22"/>
      <c r="J608" s="23"/>
      <c r="K608" s="22"/>
      <c r="L608" s="173"/>
      <c r="M608" s="219"/>
      <c r="N608" s="221">
        <f t="shared" si="60"/>
        <v>0</v>
      </c>
      <c r="O608" s="219"/>
      <c r="P608" s="47"/>
      <c r="Q608" s="48">
        <f t="shared" si="59"/>
        <v>0</v>
      </c>
      <c r="R608" s="47"/>
      <c r="S608" s="47"/>
      <c r="T608" s="23">
        <f t="shared" si="65"/>
        <v>0</v>
      </c>
      <c r="U608" s="47"/>
      <c r="V608" s="47"/>
      <c r="W608" s="23">
        <f t="shared" si="66"/>
        <v>0</v>
      </c>
      <c r="X608" s="47"/>
      <c r="Y608" s="191"/>
    </row>
    <row r="609" spans="1:25" ht="12.75" customHeight="1">
      <c r="A609" s="67"/>
      <c r="B609" s="68"/>
      <c r="C609" s="68"/>
      <c r="D609" s="61"/>
      <c r="E609" s="69" t="s">
        <v>378</v>
      </c>
      <c r="F609" s="61" t="s">
        <v>377</v>
      </c>
      <c r="G609" s="23">
        <v>0</v>
      </c>
      <c r="H609" s="23">
        <v>0</v>
      </c>
      <c r="I609" s="23">
        <v>0</v>
      </c>
      <c r="J609" s="23"/>
      <c r="K609" s="23">
        <v>0</v>
      </c>
      <c r="L609" s="173"/>
      <c r="M609" s="219"/>
      <c r="N609" s="221">
        <f t="shared" si="60"/>
        <v>0</v>
      </c>
      <c r="O609" s="219"/>
      <c r="P609" s="47"/>
      <c r="Q609" s="48">
        <f t="shared" si="59"/>
        <v>0</v>
      </c>
      <c r="R609" s="47"/>
      <c r="S609" s="47"/>
      <c r="T609" s="23">
        <f t="shared" si="65"/>
        <v>0</v>
      </c>
      <c r="U609" s="47"/>
      <c r="V609" s="47"/>
      <c r="W609" s="23">
        <f t="shared" si="66"/>
        <v>0</v>
      </c>
      <c r="X609" s="47"/>
      <c r="Y609" s="187"/>
    </row>
    <row r="610" spans="1:25" ht="12.75" customHeight="1">
      <c r="A610" s="67"/>
      <c r="B610" s="68"/>
      <c r="C610" s="68"/>
      <c r="D610" s="61"/>
      <c r="E610" s="69" t="s">
        <v>395</v>
      </c>
      <c r="F610" s="61" t="s">
        <v>396</v>
      </c>
      <c r="G610" s="23">
        <v>0</v>
      </c>
      <c r="H610" s="23">
        <v>0</v>
      </c>
      <c r="I610" s="23">
        <v>0</v>
      </c>
      <c r="J610" s="23"/>
      <c r="K610" s="23">
        <v>0</v>
      </c>
      <c r="L610" s="173"/>
      <c r="M610" s="219"/>
      <c r="N610" s="221">
        <f t="shared" si="60"/>
        <v>0</v>
      </c>
      <c r="O610" s="219"/>
      <c r="P610" s="47"/>
      <c r="Q610" s="48">
        <f t="shared" si="59"/>
        <v>0</v>
      </c>
      <c r="R610" s="47"/>
      <c r="S610" s="47"/>
      <c r="T610" s="23">
        <f t="shared" si="65"/>
        <v>0</v>
      </c>
      <c r="U610" s="47"/>
      <c r="V610" s="47"/>
      <c r="W610" s="23">
        <f t="shared" si="66"/>
        <v>0</v>
      </c>
      <c r="X610" s="47"/>
      <c r="Y610" s="188"/>
    </row>
    <row r="611" spans="1:25" ht="12.75" customHeight="1">
      <c r="A611" s="67"/>
      <c r="B611" s="68"/>
      <c r="C611" s="68"/>
      <c r="D611" s="61"/>
      <c r="E611" s="69" t="s">
        <v>398</v>
      </c>
      <c r="F611" s="61" t="s">
        <v>397</v>
      </c>
      <c r="G611" s="23">
        <v>0</v>
      </c>
      <c r="H611" s="23">
        <v>0</v>
      </c>
      <c r="I611" s="23">
        <v>0</v>
      </c>
      <c r="J611" s="23"/>
      <c r="K611" s="23">
        <v>0</v>
      </c>
      <c r="L611" s="173"/>
      <c r="M611" s="219"/>
      <c r="N611" s="221">
        <f t="shared" si="60"/>
        <v>0</v>
      </c>
      <c r="O611" s="219"/>
      <c r="P611" s="47"/>
      <c r="Q611" s="48">
        <f t="shared" si="59"/>
        <v>0</v>
      </c>
      <c r="R611" s="47"/>
      <c r="S611" s="47"/>
      <c r="T611" s="23">
        <f t="shared" si="65"/>
        <v>0</v>
      </c>
      <c r="U611" s="47"/>
      <c r="V611" s="47"/>
      <c r="W611" s="23">
        <f t="shared" si="66"/>
        <v>0</v>
      </c>
      <c r="X611" s="47"/>
      <c r="Y611" s="188"/>
    </row>
    <row r="612" spans="1:25" s="43" customFormat="1" ht="46.5" customHeight="1">
      <c r="A612" s="44"/>
      <c r="B612" s="25"/>
      <c r="C612" s="25"/>
      <c r="D612" s="45"/>
      <c r="E612" s="21" t="s">
        <v>618</v>
      </c>
      <c r="F612" s="20"/>
      <c r="G612" s="22"/>
      <c r="H612" s="22"/>
      <c r="I612" s="22"/>
      <c r="J612" s="23"/>
      <c r="K612" s="22"/>
      <c r="L612" s="173"/>
      <c r="M612" s="219"/>
      <c r="N612" s="221">
        <f t="shared" si="60"/>
        <v>0</v>
      </c>
      <c r="O612" s="219"/>
      <c r="P612" s="47"/>
      <c r="Q612" s="48">
        <f t="shared" si="59"/>
        <v>0</v>
      </c>
      <c r="R612" s="47"/>
      <c r="S612" s="47"/>
      <c r="T612" s="23">
        <f t="shared" si="65"/>
        <v>0</v>
      </c>
      <c r="U612" s="47"/>
      <c r="V612" s="47"/>
      <c r="W612" s="23">
        <f t="shared" si="66"/>
        <v>0</v>
      </c>
      <c r="X612" s="47"/>
      <c r="Y612" s="188"/>
    </row>
    <row r="613" spans="1:25" ht="12.75" customHeight="1">
      <c r="A613" s="67"/>
      <c r="B613" s="68"/>
      <c r="C613" s="68"/>
      <c r="D613" s="61"/>
      <c r="E613" s="69" t="s">
        <v>395</v>
      </c>
      <c r="F613" s="61" t="s">
        <v>396</v>
      </c>
      <c r="G613" s="23">
        <v>0</v>
      </c>
      <c r="H613" s="23">
        <v>0</v>
      </c>
      <c r="I613" s="23">
        <v>0</v>
      </c>
      <c r="J613" s="23"/>
      <c r="K613" s="23">
        <v>0</v>
      </c>
      <c r="L613" s="173"/>
      <c r="M613" s="219"/>
      <c r="N613" s="221">
        <f t="shared" si="60"/>
        <v>0</v>
      </c>
      <c r="O613" s="219"/>
      <c r="P613" s="47"/>
      <c r="Q613" s="48">
        <f t="shared" si="59"/>
        <v>0</v>
      </c>
      <c r="R613" s="47"/>
      <c r="S613" s="47"/>
      <c r="T613" s="23">
        <f t="shared" si="65"/>
        <v>0</v>
      </c>
      <c r="U613" s="47"/>
      <c r="V613" s="47"/>
      <c r="W613" s="23">
        <f t="shared" si="66"/>
        <v>0</v>
      </c>
      <c r="X613" s="47"/>
      <c r="Y613" s="186"/>
    </row>
    <row r="614" spans="1:25" ht="12.75" customHeight="1">
      <c r="A614" s="67"/>
      <c r="B614" s="68"/>
      <c r="C614" s="68"/>
      <c r="D614" s="61"/>
      <c r="E614" s="69" t="s">
        <v>408</v>
      </c>
      <c r="F614" s="61" t="s">
        <v>407</v>
      </c>
      <c r="G614" s="23">
        <v>0</v>
      </c>
      <c r="H614" s="23">
        <v>0</v>
      </c>
      <c r="I614" s="23">
        <v>0</v>
      </c>
      <c r="J614" s="23"/>
      <c r="K614" s="23">
        <v>0</v>
      </c>
      <c r="L614" s="173"/>
      <c r="M614" s="219"/>
      <c r="N614" s="221">
        <f t="shared" si="60"/>
        <v>0</v>
      </c>
      <c r="O614" s="219"/>
      <c r="P614" s="47"/>
      <c r="Q614" s="48">
        <f t="shared" si="59"/>
        <v>0</v>
      </c>
      <c r="R614" s="47"/>
      <c r="S614" s="47"/>
      <c r="T614" s="23">
        <f t="shared" si="65"/>
        <v>0</v>
      </c>
      <c r="U614" s="47"/>
      <c r="V614" s="47"/>
      <c r="W614" s="23">
        <f t="shared" si="66"/>
        <v>0</v>
      </c>
      <c r="X614" s="47"/>
      <c r="Y614" s="156"/>
    </row>
    <row r="615" spans="1:25" ht="12.75" customHeight="1">
      <c r="A615" s="67"/>
      <c r="B615" s="68"/>
      <c r="C615" s="68"/>
      <c r="D615" s="61"/>
      <c r="E615" s="69" t="s">
        <v>432</v>
      </c>
      <c r="F615" s="61" t="s">
        <v>433</v>
      </c>
      <c r="G615" s="23">
        <v>0</v>
      </c>
      <c r="H615" s="23">
        <v>0</v>
      </c>
      <c r="I615" s="23">
        <v>0</v>
      </c>
      <c r="J615" s="23"/>
      <c r="K615" s="23">
        <v>0</v>
      </c>
      <c r="L615" s="173"/>
      <c r="M615" s="219"/>
      <c r="N615" s="221">
        <f t="shared" si="60"/>
        <v>0</v>
      </c>
      <c r="O615" s="219"/>
      <c r="P615" s="47"/>
      <c r="Q615" s="48">
        <f t="shared" si="59"/>
        <v>0</v>
      </c>
      <c r="R615" s="47"/>
      <c r="S615" s="47"/>
      <c r="T615" s="23">
        <f t="shared" si="65"/>
        <v>0</v>
      </c>
      <c r="U615" s="47"/>
      <c r="V615" s="47"/>
      <c r="W615" s="23">
        <f t="shared" si="66"/>
        <v>0</v>
      </c>
      <c r="X615" s="47"/>
      <c r="Y615" s="156"/>
    </row>
    <row r="616" spans="1:25" s="43" customFormat="1" ht="46.5" customHeight="1">
      <c r="A616" s="44"/>
      <c r="B616" s="25"/>
      <c r="C616" s="25"/>
      <c r="D616" s="45"/>
      <c r="E616" s="21" t="s">
        <v>619</v>
      </c>
      <c r="F616" s="20"/>
      <c r="G616" s="22"/>
      <c r="H616" s="22"/>
      <c r="I616" s="22"/>
      <c r="J616" s="23"/>
      <c r="K616" s="22"/>
      <c r="L616" s="173"/>
      <c r="M616" s="219"/>
      <c r="N616" s="221">
        <f t="shared" si="60"/>
        <v>0</v>
      </c>
      <c r="O616" s="219"/>
      <c r="P616" s="47"/>
      <c r="Q616" s="48">
        <f t="shared" si="59"/>
        <v>0</v>
      </c>
      <c r="R616" s="47"/>
      <c r="S616" s="47"/>
      <c r="T616" s="23">
        <f t="shared" si="65"/>
        <v>0</v>
      </c>
      <c r="U616" s="47"/>
      <c r="V616" s="47"/>
      <c r="W616" s="23">
        <f t="shared" si="66"/>
        <v>0</v>
      </c>
      <c r="X616" s="47"/>
      <c r="Y616" s="158"/>
    </row>
    <row r="617" spans="1:25" ht="12.75" customHeight="1">
      <c r="A617" s="67"/>
      <c r="B617" s="68"/>
      <c r="C617" s="68"/>
      <c r="D617" s="61"/>
      <c r="E617" s="69" t="s">
        <v>424</v>
      </c>
      <c r="F617" s="61" t="s">
        <v>425</v>
      </c>
      <c r="G617" s="23">
        <v>0</v>
      </c>
      <c r="H617" s="23">
        <v>0</v>
      </c>
      <c r="I617" s="23">
        <v>0</v>
      </c>
      <c r="J617" s="23"/>
      <c r="K617" s="23">
        <v>0</v>
      </c>
      <c r="L617" s="173"/>
      <c r="M617" s="219"/>
      <c r="N617" s="221">
        <f t="shared" si="60"/>
        <v>0</v>
      </c>
      <c r="O617" s="219"/>
      <c r="P617" s="47"/>
      <c r="Q617" s="48">
        <f t="shared" si="59"/>
        <v>0</v>
      </c>
      <c r="R617" s="47"/>
      <c r="S617" s="47"/>
      <c r="T617" s="23">
        <f t="shared" si="65"/>
        <v>0</v>
      </c>
      <c r="U617" s="47"/>
      <c r="V617" s="47"/>
      <c r="W617" s="23">
        <f t="shared" si="66"/>
        <v>0</v>
      </c>
      <c r="X617" s="47"/>
      <c r="Y617" s="156"/>
    </row>
    <row r="618" spans="1:25" ht="12.75" customHeight="1">
      <c r="A618" s="67"/>
      <c r="B618" s="68"/>
      <c r="C618" s="68"/>
      <c r="D618" s="61"/>
      <c r="E618" s="69" t="s">
        <v>432</v>
      </c>
      <c r="F618" s="61" t="s">
        <v>433</v>
      </c>
      <c r="G618" s="23">
        <v>0</v>
      </c>
      <c r="H618" s="23">
        <v>0</v>
      </c>
      <c r="I618" s="23">
        <v>0</v>
      </c>
      <c r="J618" s="23"/>
      <c r="K618" s="23">
        <v>0</v>
      </c>
      <c r="L618" s="173"/>
      <c r="M618" s="219"/>
      <c r="N618" s="221">
        <f t="shared" si="60"/>
        <v>0</v>
      </c>
      <c r="O618" s="219"/>
      <c r="P618" s="47"/>
      <c r="Q618" s="48">
        <f t="shared" si="59"/>
        <v>0</v>
      </c>
      <c r="R618" s="47"/>
      <c r="S618" s="47"/>
      <c r="T618" s="23">
        <f t="shared" si="65"/>
        <v>0</v>
      </c>
      <c r="U618" s="47"/>
      <c r="V618" s="47"/>
      <c r="W618" s="23">
        <f t="shared" si="66"/>
        <v>0</v>
      </c>
      <c r="X618" s="47"/>
      <c r="Y618" s="157"/>
    </row>
    <row r="619" spans="1:25" s="43" customFormat="1" ht="51" customHeight="1">
      <c r="A619" s="44"/>
      <c r="B619" s="25"/>
      <c r="C619" s="25"/>
      <c r="D619" s="45"/>
      <c r="E619" s="21" t="s">
        <v>620</v>
      </c>
      <c r="F619" s="20"/>
      <c r="G619" s="22">
        <f>H619</f>
        <v>10335</v>
      </c>
      <c r="H619" s="22">
        <f>H623</f>
        <v>10335</v>
      </c>
      <c r="I619" s="22">
        <v>0</v>
      </c>
      <c r="J619" s="23"/>
      <c r="K619" s="22">
        <f>K623</f>
        <v>12700</v>
      </c>
      <c r="L619" s="173"/>
      <c r="M619" s="219">
        <f>M623</f>
        <v>12700</v>
      </c>
      <c r="N619" s="221">
        <f>N623</f>
        <v>12700</v>
      </c>
      <c r="O619" s="219"/>
      <c r="P619" s="47">
        <f>Q619</f>
        <v>0</v>
      </c>
      <c r="Q619" s="48">
        <f t="shared" si="59"/>
        <v>0</v>
      </c>
      <c r="R619" s="47"/>
      <c r="S619" s="47">
        <f>S623</f>
        <v>12700</v>
      </c>
      <c r="T619" s="23">
        <f>T623</f>
        <v>12700</v>
      </c>
      <c r="U619" s="47"/>
      <c r="V619" s="47">
        <f>V623</f>
        <v>12700</v>
      </c>
      <c r="W619" s="23">
        <f>W623</f>
        <v>12700</v>
      </c>
      <c r="X619" s="47"/>
      <c r="Y619" s="310" t="s">
        <v>673</v>
      </c>
    </row>
    <row r="620" spans="1:25" ht="12.75" customHeight="1">
      <c r="A620" s="67"/>
      <c r="B620" s="68"/>
      <c r="C620" s="68"/>
      <c r="D620" s="61"/>
      <c r="E620" s="69" t="s">
        <v>378</v>
      </c>
      <c r="F620" s="61" t="s">
        <v>377</v>
      </c>
      <c r="G620" s="23">
        <v>0</v>
      </c>
      <c r="H620" s="23">
        <v>0</v>
      </c>
      <c r="I620" s="23">
        <v>0</v>
      </c>
      <c r="J620" s="23"/>
      <c r="K620" s="23">
        <v>0</v>
      </c>
      <c r="L620" s="173"/>
      <c r="M620" s="219"/>
      <c r="N620" s="221">
        <f t="shared" si="60"/>
        <v>0</v>
      </c>
      <c r="O620" s="219"/>
      <c r="P620" s="47"/>
      <c r="Q620" s="48">
        <f t="shared" si="59"/>
        <v>0</v>
      </c>
      <c r="R620" s="47"/>
      <c r="S620" s="47"/>
      <c r="T620" s="23">
        <f t="shared" ref="T620:T622" si="67">Q620*1.1</f>
        <v>0</v>
      </c>
      <c r="U620" s="47"/>
      <c r="V620" s="47"/>
      <c r="W620" s="23">
        <f t="shared" ref="W620:W622" si="68">T620*1.1</f>
        <v>0</v>
      </c>
      <c r="X620" s="47"/>
      <c r="Y620" s="311"/>
    </row>
    <row r="621" spans="1:25" ht="12.75" customHeight="1">
      <c r="A621" s="67"/>
      <c r="B621" s="68"/>
      <c r="C621" s="68"/>
      <c r="D621" s="61"/>
      <c r="E621" s="69" t="s">
        <v>395</v>
      </c>
      <c r="F621" s="61" t="s">
        <v>396</v>
      </c>
      <c r="G621" s="23">
        <v>0</v>
      </c>
      <c r="H621" s="23">
        <v>0</v>
      </c>
      <c r="I621" s="23">
        <v>0</v>
      </c>
      <c r="J621" s="23"/>
      <c r="K621" s="23">
        <v>0</v>
      </c>
      <c r="L621" s="173"/>
      <c r="M621" s="219"/>
      <c r="N621" s="221">
        <f t="shared" si="60"/>
        <v>0</v>
      </c>
      <c r="O621" s="219"/>
      <c r="P621" s="47"/>
      <c r="Q621" s="48">
        <f t="shared" si="59"/>
        <v>0</v>
      </c>
      <c r="R621" s="47"/>
      <c r="S621" s="47"/>
      <c r="T621" s="23">
        <f t="shared" si="67"/>
        <v>0</v>
      </c>
      <c r="U621" s="47"/>
      <c r="V621" s="47"/>
      <c r="W621" s="23">
        <f t="shared" si="68"/>
        <v>0</v>
      </c>
      <c r="X621" s="47"/>
      <c r="Y621" s="311"/>
    </row>
    <row r="622" spans="1:25" ht="12.75" customHeight="1">
      <c r="A622" s="67"/>
      <c r="B622" s="68"/>
      <c r="C622" s="68"/>
      <c r="D622" s="61"/>
      <c r="E622" s="69" t="s">
        <v>408</v>
      </c>
      <c r="F622" s="61" t="s">
        <v>407</v>
      </c>
      <c r="G622" s="23">
        <v>0</v>
      </c>
      <c r="H622" s="23">
        <v>0</v>
      </c>
      <c r="I622" s="23">
        <v>0</v>
      </c>
      <c r="J622" s="23"/>
      <c r="K622" s="23">
        <v>0</v>
      </c>
      <c r="L622" s="173"/>
      <c r="M622" s="219"/>
      <c r="N622" s="221">
        <f t="shared" si="60"/>
        <v>0</v>
      </c>
      <c r="O622" s="219"/>
      <c r="P622" s="47"/>
      <c r="Q622" s="48">
        <f t="shared" si="59"/>
        <v>0</v>
      </c>
      <c r="R622" s="47"/>
      <c r="S622" s="47"/>
      <c r="T622" s="23">
        <f t="shared" si="67"/>
        <v>0</v>
      </c>
      <c r="U622" s="47"/>
      <c r="V622" s="47"/>
      <c r="W622" s="23">
        <f t="shared" si="68"/>
        <v>0</v>
      </c>
      <c r="X622" s="47"/>
      <c r="Y622" s="312"/>
    </row>
    <row r="623" spans="1:25" ht="12.75" customHeight="1">
      <c r="A623" s="67"/>
      <c r="B623" s="68"/>
      <c r="C623" s="68"/>
      <c r="D623" s="61"/>
      <c r="E623" s="69" t="s">
        <v>426</v>
      </c>
      <c r="F623" s="61" t="s">
        <v>427</v>
      </c>
      <c r="G623" s="23">
        <f>H623</f>
        <v>10335</v>
      </c>
      <c r="H623" s="23">
        <v>10335</v>
      </c>
      <c r="I623" s="23">
        <v>0</v>
      </c>
      <c r="J623" s="23"/>
      <c r="K623" s="23">
        <v>12700</v>
      </c>
      <c r="L623" s="173"/>
      <c r="M623" s="219">
        <f>N623</f>
        <v>12700</v>
      </c>
      <c r="N623" s="221">
        <v>12700</v>
      </c>
      <c r="O623" s="219"/>
      <c r="P623" s="47">
        <f>Q623</f>
        <v>0</v>
      </c>
      <c r="Q623" s="48">
        <f t="shared" si="59"/>
        <v>0</v>
      </c>
      <c r="R623" s="47"/>
      <c r="S623" s="47">
        <f>T623</f>
        <v>12700</v>
      </c>
      <c r="T623" s="23">
        <v>12700</v>
      </c>
      <c r="U623" s="47"/>
      <c r="V623" s="47">
        <f>W623</f>
        <v>12700</v>
      </c>
      <c r="W623" s="23">
        <v>12700</v>
      </c>
      <c r="X623" s="47"/>
      <c r="Y623" s="193"/>
    </row>
    <row r="624" spans="1:25" ht="12.75" customHeight="1">
      <c r="A624" s="67"/>
      <c r="B624" s="68"/>
      <c r="C624" s="68"/>
      <c r="D624" s="61"/>
      <c r="E624" s="69" t="s">
        <v>432</v>
      </c>
      <c r="F624" s="61" t="s">
        <v>433</v>
      </c>
      <c r="G624" s="23">
        <v>0</v>
      </c>
      <c r="H624" s="23">
        <v>0</v>
      </c>
      <c r="I624" s="23">
        <v>0</v>
      </c>
      <c r="J624" s="23"/>
      <c r="K624" s="23">
        <v>0</v>
      </c>
      <c r="L624" s="173"/>
      <c r="M624" s="219"/>
      <c r="N624" s="221">
        <f t="shared" ref="N624:N640" si="69">K624*1.1</f>
        <v>0</v>
      </c>
      <c r="O624" s="219"/>
      <c r="P624" s="47"/>
      <c r="Q624" s="48">
        <f t="shared" si="59"/>
        <v>0</v>
      </c>
      <c r="R624" s="47"/>
      <c r="S624" s="47"/>
      <c r="T624" s="23">
        <f t="shared" ref="T624:T632" si="70">Q624*1.1</f>
        <v>0</v>
      </c>
      <c r="U624" s="47"/>
      <c r="V624" s="47"/>
      <c r="W624" s="23">
        <f t="shared" ref="W624:W632" si="71">T624*1.1</f>
        <v>0</v>
      </c>
      <c r="X624" s="47"/>
      <c r="Y624" s="156"/>
    </row>
    <row r="625" spans="1:25" s="43" customFormat="1" ht="46.5" customHeight="1">
      <c r="A625" s="44" t="s">
        <v>351</v>
      </c>
      <c r="B625" s="25" t="s">
        <v>340</v>
      </c>
      <c r="C625" s="25" t="s">
        <v>247</v>
      </c>
      <c r="D625" s="45" t="s">
        <v>188</v>
      </c>
      <c r="E625" s="21" t="s">
        <v>352</v>
      </c>
      <c r="F625" s="20"/>
      <c r="G625" s="22">
        <v>0</v>
      </c>
      <c r="H625" s="22">
        <v>0</v>
      </c>
      <c r="I625" s="22">
        <v>0</v>
      </c>
      <c r="J625" s="22"/>
      <c r="K625" s="22">
        <v>0</v>
      </c>
      <c r="L625" s="175"/>
      <c r="M625" s="220"/>
      <c r="N625" s="221">
        <f t="shared" si="69"/>
        <v>0</v>
      </c>
      <c r="O625" s="220"/>
      <c r="P625" s="73"/>
      <c r="Q625" s="48">
        <f t="shared" si="59"/>
        <v>0</v>
      </c>
      <c r="R625" s="73"/>
      <c r="S625" s="73"/>
      <c r="T625" s="23">
        <f t="shared" si="70"/>
        <v>0</v>
      </c>
      <c r="U625" s="73"/>
      <c r="V625" s="73"/>
      <c r="W625" s="23">
        <f t="shared" si="71"/>
        <v>0</v>
      </c>
      <c r="X625" s="73"/>
      <c r="Y625" s="190"/>
    </row>
    <row r="626" spans="1:25" ht="12.75" customHeight="1">
      <c r="A626" s="67"/>
      <c r="B626" s="68"/>
      <c r="C626" s="68"/>
      <c r="D626" s="61"/>
      <c r="E626" s="69" t="s">
        <v>193</v>
      </c>
      <c r="F626" s="61"/>
      <c r="G626" s="23"/>
      <c r="H626" s="23"/>
      <c r="I626" s="23"/>
      <c r="J626" s="23"/>
      <c r="K626" s="23"/>
      <c r="L626" s="173"/>
      <c r="M626" s="219"/>
      <c r="N626" s="221">
        <f t="shared" si="69"/>
        <v>0</v>
      </c>
      <c r="O626" s="219"/>
      <c r="P626" s="47"/>
      <c r="Q626" s="48">
        <f t="shared" ref="Q626:Q640" si="72">N626-K626</f>
        <v>0</v>
      </c>
      <c r="R626" s="47"/>
      <c r="S626" s="47"/>
      <c r="T626" s="23">
        <f t="shared" si="70"/>
        <v>0</v>
      </c>
      <c r="U626" s="47"/>
      <c r="V626" s="47"/>
      <c r="W626" s="23">
        <f t="shared" si="71"/>
        <v>0</v>
      </c>
      <c r="X626" s="47"/>
      <c r="Y626" s="156"/>
    </row>
    <row r="627" spans="1:25" ht="12.75" customHeight="1">
      <c r="A627" s="60" t="s">
        <v>353</v>
      </c>
      <c r="B627" s="30" t="s">
        <v>340</v>
      </c>
      <c r="C627" s="30" t="s">
        <v>247</v>
      </c>
      <c r="D627" s="61" t="s">
        <v>215</v>
      </c>
      <c r="E627" s="69" t="s">
        <v>354</v>
      </c>
      <c r="F627" s="61"/>
      <c r="G627" s="23">
        <v>0</v>
      </c>
      <c r="H627" s="23">
        <v>0</v>
      </c>
      <c r="I627" s="23">
        <v>0</v>
      </c>
      <c r="J627" s="23"/>
      <c r="K627" s="23">
        <v>0</v>
      </c>
      <c r="L627" s="173"/>
      <c r="M627" s="219"/>
      <c r="N627" s="221">
        <f t="shared" si="69"/>
        <v>0</v>
      </c>
      <c r="O627" s="219"/>
      <c r="P627" s="47"/>
      <c r="Q627" s="48">
        <f t="shared" si="72"/>
        <v>0</v>
      </c>
      <c r="R627" s="47"/>
      <c r="S627" s="47"/>
      <c r="T627" s="23">
        <f t="shared" si="70"/>
        <v>0</v>
      </c>
      <c r="U627" s="47"/>
      <c r="V627" s="47"/>
      <c r="W627" s="23">
        <f t="shared" si="71"/>
        <v>0</v>
      </c>
      <c r="X627" s="47"/>
      <c r="Y627" s="191"/>
    </row>
    <row r="628" spans="1:25" ht="12.75" customHeight="1">
      <c r="A628" s="67"/>
      <c r="B628" s="68"/>
      <c r="C628" s="68"/>
      <c r="D628" s="61"/>
      <c r="E628" s="69" t="s">
        <v>5</v>
      </c>
      <c r="F628" s="61"/>
      <c r="G628" s="23"/>
      <c r="H628" s="23"/>
      <c r="I628" s="23"/>
      <c r="J628" s="23"/>
      <c r="K628" s="23"/>
      <c r="L628" s="173"/>
      <c r="M628" s="219"/>
      <c r="N628" s="221">
        <f t="shared" si="69"/>
        <v>0</v>
      </c>
      <c r="O628" s="219"/>
      <c r="P628" s="47"/>
      <c r="Q628" s="48">
        <f t="shared" si="72"/>
        <v>0</v>
      </c>
      <c r="R628" s="47"/>
      <c r="S628" s="47"/>
      <c r="T628" s="23">
        <f t="shared" si="70"/>
        <v>0</v>
      </c>
      <c r="U628" s="47"/>
      <c r="V628" s="47"/>
      <c r="W628" s="23">
        <f t="shared" si="71"/>
        <v>0</v>
      </c>
      <c r="X628" s="47"/>
      <c r="Y628" s="156"/>
    </row>
    <row r="629" spans="1:25" s="43" customFormat="1" ht="46.5" customHeight="1">
      <c r="A629" s="44"/>
      <c r="B629" s="25"/>
      <c r="C629" s="25"/>
      <c r="D629" s="45"/>
      <c r="E629" s="21" t="s">
        <v>621</v>
      </c>
      <c r="F629" s="20"/>
      <c r="G629" s="22"/>
      <c r="H629" s="22"/>
      <c r="I629" s="22"/>
      <c r="J629" s="23"/>
      <c r="K629" s="22"/>
      <c r="L629" s="173"/>
      <c r="M629" s="219"/>
      <c r="N629" s="221">
        <f t="shared" si="69"/>
        <v>0</v>
      </c>
      <c r="O629" s="219"/>
      <c r="P629" s="47"/>
      <c r="Q629" s="48">
        <f t="shared" si="72"/>
        <v>0</v>
      </c>
      <c r="R629" s="47"/>
      <c r="S629" s="47"/>
      <c r="T629" s="23">
        <f t="shared" si="70"/>
        <v>0</v>
      </c>
      <c r="U629" s="47"/>
      <c r="V629" s="47"/>
      <c r="W629" s="23">
        <f t="shared" si="71"/>
        <v>0</v>
      </c>
      <c r="X629" s="47"/>
      <c r="Y629" s="156"/>
    </row>
    <row r="630" spans="1:25" ht="12.75" customHeight="1">
      <c r="A630" s="67"/>
      <c r="B630" s="68"/>
      <c r="C630" s="68"/>
      <c r="D630" s="61"/>
      <c r="E630" s="69" t="s">
        <v>426</v>
      </c>
      <c r="F630" s="61" t="s">
        <v>427</v>
      </c>
      <c r="G630" s="23">
        <v>0</v>
      </c>
      <c r="H630" s="23">
        <v>0</v>
      </c>
      <c r="I630" s="23">
        <v>0</v>
      </c>
      <c r="J630" s="23"/>
      <c r="K630" s="23">
        <v>0</v>
      </c>
      <c r="L630" s="173"/>
      <c r="M630" s="219"/>
      <c r="N630" s="221">
        <f t="shared" si="69"/>
        <v>0</v>
      </c>
      <c r="O630" s="219"/>
      <c r="P630" s="47"/>
      <c r="Q630" s="48">
        <f t="shared" si="72"/>
        <v>0</v>
      </c>
      <c r="R630" s="47"/>
      <c r="S630" s="47"/>
      <c r="T630" s="23">
        <f t="shared" si="70"/>
        <v>0</v>
      </c>
      <c r="U630" s="47"/>
      <c r="V630" s="47"/>
      <c r="W630" s="23">
        <f t="shared" si="71"/>
        <v>0</v>
      </c>
      <c r="X630" s="47"/>
      <c r="Y630" s="156"/>
    </row>
    <row r="631" spans="1:25" s="43" customFormat="1" ht="46.5" customHeight="1">
      <c r="A631" s="44"/>
      <c r="B631" s="25"/>
      <c r="C631" s="25"/>
      <c r="D631" s="45"/>
      <c r="E631" s="21" t="s">
        <v>622</v>
      </c>
      <c r="F631" s="20"/>
      <c r="G631" s="22"/>
      <c r="H631" s="22"/>
      <c r="I631" s="22"/>
      <c r="J631" s="23"/>
      <c r="K631" s="22"/>
      <c r="L631" s="173"/>
      <c r="M631" s="219"/>
      <c r="N631" s="221">
        <f t="shared" si="69"/>
        <v>0</v>
      </c>
      <c r="O631" s="219"/>
      <c r="P631" s="47"/>
      <c r="Q631" s="48">
        <f t="shared" si="72"/>
        <v>0</v>
      </c>
      <c r="R631" s="47"/>
      <c r="S631" s="47"/>
      <c r="T631" s="23">
        <f t="shared" si="70"/>
        <v>0</v>
      </c>
      <c r="U631" s="47"/>
      <c r="V631" s="47"/>
      <c r="W631" s="23">
        <f t="shared" si="71"/>
        <v>0</v>
      </c>
      <c r="X631" s="47"/>
      <c r="Y631" s="194"/>
    </row>
    <row r="632" spans="1:25" ht="12.75" customHeight="1">
      <c r="A632" s="67"/>
      <c r="B632" s="68"/>
      <c r="C632" s="68"/>
      <c r="D632" s="61"/>
      <c r="E632" s="69" t="s">
        <v>376</v>
      </c>
      <c r="F632" s="61" t="s">
        <v>375</v>
      </c>
      <c r="G632" s="23">
        <v>0</v>
      </c>
      <c r="H632" s="23">
        <v>0</v>
      </c>
      <c r="I632" s="23">
        <v>0</v>
      </c>
      <c r="J632" s="23"/>
      <c r="K632" s="23">
        <v>0</v>
      </c>
      <c r="L632" s="173"/>
      <c r="M632" s="219"/>
      <c r="N632" s="221">
        <f t="shared" si="69"/>
        <v>0</v>
      </c>
      <c r="O632" s="219"/>
      <c r="P632" s="47"/>
      <c r="Q632" s="48">
        <f t="shared" si="72"/>
        <v>0</v>
      </c>
      <c r="R632" s="47"/>
      <c r="S632" s="47"/>
      <c r="T632" s="23">
        <f t="shared" si="70"/>
        <v>0</v>
      </c>
      <c r="U632" s="47"/>
      <c r="V632" s="47"/>
      <c r="W632" s="23">
        <f t="shared" si="71"/>
        <v>0</v>
      </c>
      <c r="X632" s="47"/>
      <c r="Y632" s="195"/>
    </row>
    <row r="633" spans="1:25" s="43" customFormat="1" ht="37.5" customHeight="1">
      <c r="A633" s="44" t="s">
        <v>355</v>
      </c>
      <c r="B633" s="25" t="s">
        <v>356</v>
      </c>
      <c r="C633" s="25" t="s">
        <v>188</v>
      </c>
      <c r="D633" s="45" t="s">
        <v>188</v>
      </c>
      <c r="E633" s="21" t="s">
        <v>357</v>
      </c>
      <c r="F633" s="20"/>
      <c r="G633" s="22">
        <f>G639</f>
        <v>0</v>
      </c>
      <c r="H633" s="22">
        <f>H635</f>
        <v>274700</v>
      </c>
      <c r="I633" s="22">
        <v>0</v>
      </c>
      <c r="J633" s="22">
        <f>J635</f>
        <v>12240</v>
      </c>
      <c r="K633" s="22">
        <f>K635</f>
        <v>400000</v>
      </c>
      <c r="L633" s="175">
        <f>L635</f>
        <v>0</v>
      </c>
      <c r="M633" s="220">
        <f>M635</f>
        <v>10620.099999999977</v>
      </c>
      <c r="N633" s="229">
        <f>N635</f>
        <v>775140</v>
      </c>
      <c r="O633" s="220"/>
      <c r="P633" s="73">
        <f>Q633</f>
        <v>375140</v>
      </c>
      <c r="Q633" s="48">
        <f t="shared" si="72"/>
        <v>375140</v>
      </c>
      <c r="R633" s="73"/>
      <c r="S633" s="73">
        <f>S635</f>
        <v>775140</v>
      </c>
      <c r="T633" s="19">
        <f>T635</f>
        <v>775140</v>
      </c>
      <c r="U633" s="73"/>
      <c r="V633" s="73">
        <f>V635</f>
        <v>775140</v>
      </c>
      <c r="W633" s="19">
        <f>W635</f>
        <v>775140</v>
      </c>
      <c r="X633" s="73"/>
      <c r="Y633" s="195"/>
    </row>
    <row r="634" spans="1:25" ht="16.5" customHeight="1">
      <c r="A634" s="67"/>
      <c r="B634" s="68"/>
      <c r="C634" s="68"/>
      <c r="D634" s="61"/>
      <c r="E634" s="69" t="s">
        <v>5</v>
      </c>
      <c r="F634" s="61"/>
      <c r="G634" s="23"/>
      <c r="H634" s="23"/>
      <c r="I634" s="23"/>
      <c r="J634" s="23"/>
      <c r="K634" s="23"/>
      <c r="L634" s="173"/>
      <c r="M634" s="219"/>
      <c r="N634" s="221">
        <f t="shared" si="69"/>
        <v>0</v>
      </c>
      <c r="O634" s="219"/>
      <c r="P634" s="47"/>
      <c r="Q634" s="48">
        <f t="shared" si="72"/>
        <v>0</v>
      </c>
      <c r="R634" s="47"/>
      <c r="S634" s="47"/>
      <c r="T634" s="23">
        <f t="shared" ref="T634" si="73">Q634*1.1</f>
        <v>0</v>
      </c>
      <c r="U634" s="47"/>
      <c r="V634" s="47"/>
      <c r="W634" s="23">
        <f t="shared" ref="W634" si="74">T634*1.1</f>
        <v>0</v>
      </c>
      <c r="X634" s="47"/>
      <c r="Y634" s="195"/>
    </row>
    <row r="635" spans="1:25" s="43" customFormat="1" ht="30.75" customHeight="1">
      <c r="A635" s="44" t="s">
        <v>358</v>
      </c>
      <c r="B635" s="25" t="s">
        <v>356</v>
      </c>
      <c r="C635" s="25" t="s">
        <v>191</v>
      </c>
      <c r="D635" s="45" t="s">
        <v>188</v>
      </c>
      <c r="E635" s="21" t="s">
        <v>359</v>
      </c>
      <c r="F635" s="20"/>
      <c r="G635" s="22">
        <f>G639</f>
        <v>0</v>
      </c>
      <c r="H635" s="22">
        <f>H639</f>
        <v>274700</v>
      </c>
      <c r="I635" s="22">
        <v>0</v>
      </c>
      <c r="J635" s="22">
        <f>J639</f>
        <v>12240</v>
      </c>
      <c r="K635" s="22">
        <f>K639</f>
        <v>400000</v>
      </c>
      <c r="L635" s="175">
        <v>0</v>
      </c>
      <c r="M635" s="220">
        <f>M639</f>
        <v>10620.099999999977</v>
      </c>
      <c r="N635" s="221">
        <f>N639</f>
        <v>775140</v>
      </c>
      <c r="O635" s="220"/>
      <c r="P635" s="73">
        <f>Q635</f>
        <v>375140</v>
      </c>
      <c r="Q635" s="48">
        <f t="shared" si="72"/>
        <v>375140</v>
      </c>
      <c r="R635" s="73"/>
      <c r="S635" s="73">
        <f>S639</f>
        <v>775140</v>
      </c>
      <c r="T635" s="23">
        <f>T639</f>
        <v>775140</v>
      </c>
      <c r="U635" s="73"/>
      <c r="V635" s="73">
        <f>V639</f>
        <v>775140</v>
      </c>
      <c r="W635" s="23">
        <f>W639</f>
        <v>775140</v>
      </c>
      <c r="X635" s="73"/>
      <c r="Y635" s="193"/>
    </row>
    <row r="636" spans="1:25" ht="22.5" customHeight="1">
      <c r="A636" s="67"/>
      <c r="B636" s="68"/>
      <c r="C636" s="68"/>
      <c r="D636" s="61"/>
      <c r="E636" s="69" t="s">
        <v>193</v>
      </c>
      <c r="F636" s="61"/>
      <c r="G636" s="23"/>
      <c r="H636" s="23"/>
      <c r="I636" s="23"/>
      <c r="J636" s="23"/>
      <c r="K636" s="23"/>
      <c r="L636" s="173"/>
      <c r="M636" s="219"/>
      <c r="N636" s="221">
        <f t="shared" si="69"/>
        <v>0</v>
      </c>
      <c r="O636" s="219"/>
      <c r="P636" s="47"/>
      <c r="Q636" s="48">
        <f t="shared" si="72"/>
        <v>0</v>
      </c>
      <c r="R636" s="47"/>
      <c r="S636" s="47"/>
      <c r="T636" s="23">
        <f t="shared" ref="T636:T638" si="75">Q636*1.1</f>
        <v>0</v>
      </c>
      <c r="U636" s="47"/>
      <c r="V636" s="47"/>
      <c r="W636" s="23">
        <f t="shared" ref="W636:W638" si="76">T636*1.1</f>
        <v>0</v>
      </c>
      <c r="X636" s="47"/>
      <c r="Y636" s="194"/>
    </row>
    <row r="637" spans="1:25" ht="18.75" customHeight="1">
      <c r="A637" s="60" t="s">
        <v>360</v>
      </c>
      <c r="B637" s="30" t="s">
        <v>356</v>
      </c>
      <c r="C637" s="30" t="s">
        <v>191</v>
      </c>
      <c r="D637" s="61" t="s">
        <v>215</v>
      </c>
      <c r="E637" s="69" t="s">
        <v>361</v>
      </c>
      <c r="F637" s="61"/>
      <c r="G637" s="23">
        <f>H637+I637</f>
        <v>0</v>
      </c>
      <c r="H637" s="23"/>
      <c r="I637" s="23"/>
      <c r="J637" s="23"/>
      <c r="K637" s="23"/>
      <c r="L637" s="173"/>
      <c r="M637" s="219"/>
      <c r="N637" s="221">
        <f t="shared" si="69"/>
        <v>0</v>
      </c>
      <c r="O637" s="219"/>
      <c r="P637" s="47"/>
      <c r="Q637" s="48">
        <f t="shared" si="72"/>
        <v>0</v>
      </c>
      <c r="R637" s="47"/>
      <c r="S637" s="47"/>
      <c r="T637" s="23">
        <f t="shared" si="75"/>
        <v>0</v>
      </c>
      <c r="U637" s="47"/>
      <c r="V637" s="47"/>
      <c r="W637" s="23">
        <f t="shared" si="76"/>
        <v>0</v>
      </c>
      <c r="X637" s="47"/>
      <c r="Y637" s="195"/>
    </row>
    <row r="638" spans="1:25" ht="18.75" customHeight="1">
      <c r="A638" s="67"/>
      <c r="B638" s="68"/>
      <c r="C638" s="68"/>
      <c r="D638" s="61"/>
      <c r="E638" s="69" t="s">
        <v>5</v>
      </c>
      <c r="F638" s="61"/>
      <c r="G638" s="23"/>
      <c r="H638" s="23"/>
      <c r="I638" s="23"/>
      <c r="J638" s="23"/>
      <c r="K638" s="23"/>
      <c r="L638" s="173"/>
      <c r="M638" s="219"/>
      <c r="N638" s="221">
        <f t="shared" si="69"/>
        <v>0</v>
      </c>
      <c r="O638" s="219"/>
      <c r="P638" s="47"/>
      <c r="Q638" s="48">
        <f t="shared" si="72"/>
        <v>0</v>
      </c>
      <c r="R638" s="47"/>
      <c r="S638" s="47"/>
      <c r="T638" s="23">
        <f t="shared" si="75"/>
        <v>0</v>
      </c>
      <c r="U638" s="47"/>
      <c r="V638" s="47"/>
      <c r="W638" s="23">
        <f t="shared" si="76"/>
        <v>0</v>
      </c>
      <c r="X638" s="47"/>
      <c r="Y638" s="195"/>
    </row>
    <row r="639" spans="1:25" ht="18.75" customHeight="1">
      <c r="A639" s="67"/>
      <c r="B639" s="68"/>
      <c r="C639" s="68"/>
      <c r="D639" s="61"/>
      <c r="E639" s="69" t="s">
        <v>434</v>
      </c>
      <c r="F639" s="61" t="s">
        <v>435</v>
      </c>
      <c r="G639" s="23">
        <f>H639-I640</f>
        <v>0</v>
      </c>
      <c r="H639" s="23">
        <v>274700</v>
      </c>
      <c r="I639" s="23">
        <v>0</v>
      </c>
      <c r="J639" s="23">
        <f>K639-L640</f>
        <v>12240</v>
      </c>
      <c r="K639" s="23">
        <v>400000</v>
      </c>
      <c r="L639" s="173"/>
      <c r="M639" s="23">
        <f>N639-O640</f>
        <v>10620.099999999977</v>
      </c>
      <c r="N639" s="221">
        <v>775140</v>
      </c>
      <c r="O639" s="219"/>
      <c r="P639" s="47">
        <f>Q639</f>
        <v>375140</v>
      </c>
      <c r="Q639" s="48">
        <f t="shared" si="72"/>
        <v>375140</v>
      </c>
      <c r="R639" s="47"/>
      <c r="S639" s="23">
        <f>T639-U640</f>
        <v>775140</v>
      </c>
      <c r="T639" s="23">
        <v>775140</v>
      </c>
      <c r="U639" s="47"/>
      <c r="V639" s="23">
        <f>W639-X640</f>
        <v>775140</v>
      </c>
      <c r="W639" s="23">
        <v>775140</v>
      </c>
      <c r="X639" s="47"/>
      <c r="Y639" s="193"/>
    </row>
    <row r="640" spans="1:25" ht="19.5" customHeight="1" thickBot="1">
      <c r="A640" s="83"/>
      <c r="B640" s="84"/>
      <c r="C640" s="84"/>
      <c r="D640" s="85"/>
      <c r="E640" s="86" t="s">
        <v>623</v>
      </c>
      <c r="F640" s="85" t="s">
        <v>364</v>
      </c>
      <c r="G640" s="32">
        <v>0</v>
      </c>
      <c r="H640" s="32"/>
      <c r="I640" s="32">
        <v>274700</v>
      </c>
      <c r="J640" s="32">
        <v>0</v>
      </c>
      <c r="K640" s="32"/>
      <c r="L640" s="178">
        <v>387760</v>
      </c>
      <c r="M640" s="225"/>
      <c r="N640" s="221">
        <f t="shared" si="69"/>
        <v>0</v>
      </c>
      <c r="O640" s="225">
        <v>764519.9</v>
      </c>
      <c r="P640" s="87"/>
      <c r="Q640" s="48">
        <f t="shared" si="72"/>
        <v>0</v>
      </c>
      <c r="R640" s="87"/>
      <c r="S640" s="87"/>
      <c r="T640" s="23">
        <f t="shared" ref="T640" si="77">Q640*1.1</f>
        <v>0</v>
      </c>
      <c r="U640" s="87"/>
      <c r="V640" s="87"/>
      <c r="W640" s="23">
        <f t="shared" ref="W640" si="78">T640*1.1</f>
        <v>0</v>
      </c>
      <c r="X640" s="87"/>
      <c r="Y640" s="105"/>
    </row>
    <row r="641" spans="13:25">
      <c r="V641" s="165"/>
      <c r="W641" s="196"/>
      <c r="Y641" s="88"/>
    </row>
    <row r="642" spans="13:25">
      <c r="V642" s="165"/>
      <c r="W642" s="196"/>
      <c r="Y642" s="89"/>
    </row>
    <row r="643" spans="13:25">
      <c r="M643" s="274"/>
      <c r="N643" s="274"/>
      <c r="O643" s="274"/>
      <c r="Y643" s="89"/>
    </row>
    <row r="644" spans="13:25">
      <c r="M644" s="274"/>
      <c r="N644" s="274"/>
      <c r="O644" s="274"/>
      <c r="Y644" s="89"/>
    </row>
    <row r="645" spans="13:25">
      <c r="M645" s="274"/>
      <c r="N645" s="274"/>
      <c r="O645" s="274"/>
      <c r="Y645" s="88"/>
    </row>
    <row r="646" spans="13:25" ht="11.25" customHeight="1">
      <c r="M646" s="274"/>
      <c r="N646" s="274"/>
      <c r="O646" s="274"/>
      <c r="Y646" s="89"/>
    </row>
    <row r="647" spans="13:25">
      <c r="M647" s="274"/>
      <c r="N647" s="274"/>
      <c r="O647" s="274"/>
      <c r="Y647" s="90"/>
    </row>
    <row r="648" spans="13:25">
      <c r="M648" s="274"/>
      <c r="N648" s="274"/>
      <c r="O648" s="274"/>
      <c r="Y648" s="90"/>
    </row>
    <row r="649" spans="13:25">
      <c r="M649" s="274"/>
      <c r="N649" s="274"/>
      <c r="O649" s="274"/>
      <c r="Y649" s="90"/>
    </row>
    <row r="650" spans="13:25">
      <c r="M650" s="274"/>
      <c r="N650" s="274"/>
      <c r="O650" s="274"/>
      <c r="Y650" s="90"/>
    </row>
    <row r="651" spans="13:25">
      <c r="M651" s="274"/>
      <c r="N651" s="274"/>
      <c r="O651" s="274"/>
      <c r="Y651" s="90"/>
    </row>
    <row r="652" spans="13:25">
      <c r="M652" s="274"/>
      <c r="N652" s="274"/>
      <c r="O652" s="274"/>
      <c r="Y652" s="90"/>
    </row>
    <row r="653" spans="13:25">
      <c r="M653" s="274"/>
      <c r="N653" s="274"/>
      <c r="O653" s="274"/>
      <c r="Y653" s="90"/>
    </row>
    <row r="654" spans="13:25">
      <c r="M654" s="274"/>
      <c r="N654" s="274"/>
      <c r="O654" s="274"/>
      <c r="Y654" s="89"/>
    </row>
    <row r="655" spans="13:25" ht="11.25" customHeight="1">
      <c r="M655" s="274"/>
      <c r="N655" s="274"/>
      <c r="O655" s="274"/>
      <c r="Y655" s="89"/>
    </row>
    <row r="656" spans="13:25">
      <c r="M656" s="274"/>
      <c r="N656" s="274"/>
      <c r="O656" s="274"/>
      <c r="Y656" s="90"/>
    </row>
    <row r="657" spans="13:25">
      <c r="M657" s="274"/>
      <c r="N657" s="274"/>
      <c r="O657" s="274"/>
      <c r="Y657" s="90"/>
    </row>
    <row r="658" spans="13:25">
      <c r="M658" s="274"/>
      <c r="N658" s="274"/>
      <c r="O658" s="274"/>
      <c r="Y658" s="90"/>
    </row>
    <row r="659" spans="13:25">
      <c r="M659" s="274"/>
      <c r="N659" s="274"/>
      <c r="O659" s="274"/>
      <c r="Y659" s="90"/>
    </row>
    <row r="660" spans="13:25">
      <c r="M660" s="274"/>
      <c r="N660" s="274"/>
      <c r="O660" s="274"/>
      <c r="Y660" s="90"/>
    </row>
    <row r="661" spans="13:25">
      <c r="M661" s="274"/>
      <c r="N661" s="274"/>
      <c r="O661" s="274"/>
      <c r="Y661" s="90"/>
    </row>
    <row r="662" spans="13:25">
      <c r="M662" s="274"/>
      <c r="N662" s="274"/>
      <c r="O662" s="274"/>
      <c r="Y662" s="90"/>
    </row>
    <row r="663" spans="13:25">
      <c r="M663" s="274"/>
      <c r="N663" s="274"/>
      <c r="O663" s="274"/>
      <c r="Y663" s="90"/>
    </row>
    <row r="664" spans="13:25">
      <c r="M664" s="274"/>
      <c r="N664" s="274"/>
      <c r="O664" s="274"/>
      <c r="Y664" s="90"/>
    </row>
    <row r="665" spans="13:25">
      <c r="M665" s="274"/>
      <c r="N665" s="274"/>
      <c r="O665" s="274"/>
      <c r="Y665" s="90"/>
    </row>
    <row r="666" spans="13:25">
      <c r="M666" s="274"/>
      <c r="N666" s="274"/>
      <c r="O666" s="274"/>
      <c r="Y666" s="91"/>
    </row>
    <row r="667" spans="13:25">
      <c r="M667" s="274"/>
      <c r="N667" s="274"/>
      <c r="O667" s="274"/>
      <c r="Y667" s="89"/>
    </row>
    <row r="668" spans="13:25">
      <c r="M668" s="274"/>
      <c r="N668" s="274"/>
      <c r="O668" s="274"/>
      <c r="Y668" s="91"/>
    </row>
    <row r="669" spans="13:25">
      <c r="M669" s="274"/>
      <c r="N669" s="274"/>
      <c r="O669" s="274"/>
      <c r="Y669" s="89"/>
    </row>
    <row r="670" spans="13:25">
      <c r="M670" s="274"/>
      <c r="N670" s="274"/>
      <c r="O670" s="274"/>
      <c r="Y670" s="88"/>
    </row>
    <row r="671" spans="13:25">
      <c r="M671" s="274"/>
      <c r="N671" s="274"/>
      <c r="O671" s="274"/>
      <c r="Y671" s="89"/>
    </row>
    <row r="672" spans="13:25">
      <c r="M672" s="274"/>
      <c r="N672" s="274"/>
      <c r="O672" s="274"/>
      <c r="Y672" s="88"/>
    </row>
    <row r="673" spans="13:25">
      <c r="M673" s="274"/>
      <c r="N673" s="274"/>
      <c r="O673" s="274"/>
      <c r="Y673" s="89"/>
    </row>
    <row r="674" spans="13:25">
      <c r="M674" s="274"/>
      <c r="N674" s="274"/>
      <c r="O674" s="274"/>
      <c r="Y674" s="89"/>
    </row>
    <row r="675" spans="13:25">
      <c r="M675" s="274"/>
      <c r="N675" s="274"/>
      <c r="O675" s="274"/>
      <c r="Y675" s="88"/>
    </row>
    <row r="676" spans="13:25">
      <c r="M676" s="274"/>
      <c r="N676" s="274"/>
      <c r="O676" s="274"/>
      <c r="Y676" s="89"/>
    </row>
    <row r="677" spans="13:25">
      <c r="M677" s="274"/>
      <c r="N677" s="274"/>
      <c r="O677" s="274"/>
      <c r="Y677" s="91"/>
    </row>
    <row r="678" spans="13:25">
      <c r="M678" s="274"/>
      <c r="N678" s="274"/>
      <c r="O678" s="274"/>
      <c r="Y678" s="89"/>
    </row>
    <row r="679" spans="13:25">
      <c r="M679" s="274"/>
      <c r="N679" s="274"/>
      <c r="O679" s="274"/>
      <c r="Y679" s="89"/>
    </row>
    <row r="680" spans="13:25">
      <c r="M680" s="274"/>
      <c r="N680" s="274"/>
      <c r="O680" s="274"/>
      <c r="Y680" s="89"/>
    </row>
    <row r="681" spans="13:25">
      <c r="M681" s="274"/>
      <c r="N681" s="274"/>
      <c r="O681" s="274"/>
      <c r="Y681" s="88"/>
    </row>
    <row r="682" spans="13:25">
      <c r="M682" s="274"/>
      <c r="N682" s="274"/>
      <c r="O682" s="274"/>
      <c r="Y682" s="89"/>
    </row>
    <row r="683" spans="13:25">
      <c r="M683" s="274"/>
      <c r="N683" s="274"/>
      <c r="O683" s="274"/>
      <c r="Y683" s="89"/>
    </row>
    <row r="684" spans="13:25">
      <c r="M684" s="274"/>
      <c r="N684" s="274"/>
      <c r="O684" s="274"/>
      <c r="Y684" s="88"/>
    </row>
    <row r="685" spans="13:25">
      <c r="M685" s="274"/>
      <c r="N685" s="274"/>
      <c r="O685" s="274"/>
      <c r="Y685" s="89"/>
    </row>
    <row r="686" spans="13:25">
      <c r="M686" s="274"/>
      <c r="N686" s="274"/>
      <c r="O686" s="274"/>
      <c r="Y686" s="88"/>
    </row>
    <row r="687" spans="13:25">
      <c r="M687" s="274"/>
      <c r="N687" s="274"/>
      <c r="O687" s="274"/>
      <c r="Y687" s="89"/>
    </row>
    <row r="688" spans="13:25">
      <c r="M688" s="274"/>
      <c r="N688" s="274"/>
      <c r="O688" s="274"/>
      <c r="Y688" s="88"/>
    </row>
    <row r="689" spans="13:25">
      <c r="M689" s="274"/>
      <c r="N689" s="274"/>
      <c r="O689" s="274"/>
      <c r="Y689" s="89"/>
    </row>
    <row r="690" spans="13:25">
      <c r="M690" s="274"/>
      <c r="N690" s="274"/>
      <c r="O690" s="274"/>
      <c r="Y690" s="91"/>
    </row>
    <row r="691" spans="13:25" ht="11.25" customHeight="1">
      <c r="M691" s="274"/>
      <c r="N691" s="274"/>
      <c r="O691" s="274"/>
      <c r="Y691" s="89"/>
    </row>
    <row r="692" spans="13:25">
      <c r="M692" s="274"/>
      <c r="N692" s="274"/>
      <c r="O692" s="274"/>
      <c r="Y692" s="90"/>
    </row>
    <row r="693" spans="13:25">
      <c r="M693" s="274"/>
      <c r="N693" s="274"/>
      <c r="O693" s="274"/>
      <c r="Y693" s="90"/>
    </row>
    <row r="694" spans="13:25">
      <c r="M694" s="274"/>
      <c r="N694" s="274"/>
      <c r="O694" s="274"/>
      <c r="Y694" s="90"/>
    </row>
    <row r="695" spans="13:25">
      <c r="M695" s="274"/>
      <c r="N695" s="274"/>
      <c r="O695" s="274"/>
      <c r="Y695" s="90"/>
    </row>
    <row r="696" spans="13:25">
      <c r="M696" s="274"/>
      <c r="N696" s="274"/>
      <c r="O696" s="274"/>
      <c r="Y696" s="90"/>
    </row>
    <row r="697" spans="13:25" ht="11.25" customHeight="1">
      <c r="M697" s="274"/>
      <c r="N697" s="274"/>
      <c r="O697" s="274"/>
      <c r="Y697" s="90"/>
    </row>
    <row r="698" spans="13:25">
      <c r="M698" s="274"/>
      <c r="N698" s="274"/>
      <c r="O698" s="274"/>
      <c r="Y698" s="90"/>
    </row>
    <row r="699" spans="13:25">
      <c r="M699" s="274"/>
      <c r="N699" s="274"/>
      <c r="O699" s="274"/>
      <c r="Y699" s="90"/>
    </row>
    <row r="700" spans="13:25">
      <c r="M700" s="274"/>
      <c r="N700" s="274"/>
      <c r="O700" s="274"/>
      <c r="Y700" s="90"/>
    </row>
    <row r="701" spans="13:25">
      <c r="M701" s="274"/>
      <c r="N701" s="274"/>
      <c r="O701" s="274"/>
      <c r="Y701" s="89"/>
    </row>
    <row r="702" spans="13:25">
      <c r="M702" s="274"/>
      <c r="N702" s="274"/>
      <c r="O702" s="274"/>
      <c r="Y702" s="91"/>
    </row>
    <row r="703" spans="13:25">
      <c r="M703" s="274"/>
      <c r="N703" s="274"/>
      <c r="O703" s="274"/>
      <c r="Y703" s="89"/>
    </row>
    <row r="704" spans="13:25">
      <c r="M704" s="274"/>
      <c r="N704" s="274"/>
      <c r="O704" s="274"/>
      <c r="Y704" s="89"/>
    </row>
    <row r="705" spans="13:25">
      <c r="M705" s="274"/>
      <c r="N705" s="274"/>
      <c r="O705" s="274"/>
      <c r="Y705" s="91"/>
    </row>
    <row r="706" spans="13:25">
      <c r="M706" s="274"/>
      <c r="N706" s="274"/>
      <c r="O706" s="274"/>
      <c r="Y706" s="89"/>
    </row>
    <row r="707" spans="13:25">
      <c r="M707" s="274"/>
      <c r="N707" s="274"/>
      <c r="O707" s="274"/>
      <c r="Y707" s="90"/>
    </row>
    <row r="708" spans="13:25">
      <c r="M708" s="274"/>
      <c r="N708" s="274"/>
      <c r="O708" s="274"/>
      <c r="Y708" s="90"/>
    </row>
    <row r="709" spans="13:25">
      <c r="M709" s="274"/>
      <c r="N709" s="274"/>
      <c r="O709" s="274"/>
      <c r="Y709" s="90"/>
    </row>
    <row r="710" spans="13:25">
      <c r="M710" s="274"/>
      <c r="N710" s="274"/>
      <c r="O710" s="274"/>
      <c r="Y710" s="89"/>
    </row>
    <row r="711" spans="13:25">
      <c r="M711" s="274"/>
      <c r="N711" s="274"/>
      <c r="O711" s="274"/>
      <c r="Y711" s="91"/>
    </row>
    <row r="712" spans="13:25">
      <c r="M712" s="274"/>
      <c r="N712" s="274"/>
      <c r="O712" s="274"/>
      <c r="Y712" s="89"/>
    </row>
    <row r="713" spans="13:25">
      <c r="M713" s="274"/>
      <c r="N713" s="274"/>
      <c r="O713" s="274"/>
      <c r="Y713" s="89"/>
    </row>
    <row r="714" spans="13:25">
      <c r="M714" s="274"/>
      <c r="N714" s="274"/>
      <c r="O714" s="274"/>
      <c r="Y714" s="89"/>
    </row>
    <row r="715" spans="13:25">
      <c r="M715" s="274"/>
      <c r="N715" s="274"/>
      <c r="O715" s="274"/>
      <c r="Y715" s="89"/>
    </row>
    <row r="716" spans="13:25">
      <c r="M716" s="274"/>
      <c r="N716" s="274"/>
      <c r="O716" s="274"/>
      <c r="Y716" s="88"/>
    </row>
    <row r="717" spans="13:25">
      <c r="M717" s="274"/>
      <c r="N717" s="274"/>
      <c r="O717" s="274"/>
      <c r="Y717" s="89"/>
    </row>
    <row r="718" spans="13:25">
      <c r="M718" s="274"/>
      <c r="N718" s="274"/>
      <c r="O718" s="274"/>
      <c r="Y718" s="89"/>
    </row>
    <row r="719" spans="13:25">
      <c r="M719" s="274"/>
      <c r="N719" s="274"/>
      <c r="O719" s="274"/>
      <c r="Y719" s="89"/>
    </row>
    <row r="720" spans="13:25">
      <c r="M720" s="274"/>
      <c r="N720" s="274"/>
      <c r="O720" s="274"/>
      <c r="Y720" s="88"/>
    </row>
    <row r="721" spans="13:25" ht="11.25" customHeight="1">
      <c r="M721" s="274"/>
      <c r="N721" s="274"/>
      <c r="O721" s="274"/>
      <c r="Y721" s="89"/>
    </row>
    <row r="722" spans="13:25">
      <c r="M722" s="274"/>
      <c r="N722" s="274"/>
      <c r="O722" s="274"/>
      <c r="Y722" s="90"/>
    </row>
    <row r="723" spans="13:25">
      <c r="M723" s="274"/>
      <c r="N723" s="274"/>
      <c r="O723" s="274"/>
      <c r="Y723" s="90"/>
    </row>
    <row r="724" spans="13:25">
      <c r="M724" s="274"/>
      <c r="N724" s="274"/>
      <c r="O724" s="274"/>
      <c r="Y724" s="90"/>
    </row>
    <row r="725" spans="13:25">
      <c r="M725" s="274"/>
      <c r="N725" s="274"/>
      <c r="O725" s="274"/>
      <c r="Y725" s="90"/>
    </row>
    <row r="726" spans="13:25">
      <c r="M726" s="274"/>
      <c r="N726" s="274"/>
      <c r="O726" s="274"/>
      <c r="Y726" s="88"/>
    </row>
    <row r="727" spans="13:25">
      <c r="M727" s="274"/>
      <c r="N727" s="274"/>
      <c r="O727" s="274"/>
      <c r="Y727" s="89"/>
    </row>
    <row r="728" spans="13:25">
      <c r="M728" s="274"/>
      <c r="N728" s="274"/>
      <c r="O728" s="274"/>
      <c r="Y728" s="89"/>
    </row>
    <row r="729" spans="13:25">
      <c r="M729" s="274"/>
      <c r="N729" s="274"/>
      <c r="O729" s="274"/>
      <c r="Y729" s="89"/>
    </row>
    <row r="730" spans="13:25">
      <c r="M730" s="274"/>
      <c r="N730" s="274"/>
      <c r="O730" s="274"/>
      <c r="Y730" s="88"/>
    </row>
    <row r="731" spans="13:25">
      <c r="M731" s="274"/>
      <c r="N731" s="274"/>
      <c r="O731" s="274"/>
      <c r="Y731" s="89"/>
    </row>
    <row r="732" spans="13:25">
      <c r="M732" s="274"/>
      <c r="N732" s="274"/>
      <c r="O732" s="274"/>
      <c r="Y732" s="89"/>
    </row>
    <row r="733" spans="13:25">
      <c r="M733" s="274"/>
      <c r="N733" s="274"/>
      <c r="O733" s="274"/>
      <c r="Y733" s="91"/>
    </row>
    <row r="734" spans="13:25">
      <c r="M734" s="274"/>
      <c r="N734" s="274"/>
      <c r="O734" s="274"/>
      <c r="Y734" s="89"/>
    </row>
    <row r="735" spans="13:25">
      <c r="M735" s="274"/>
      <c r="N735" s="274"/>
      <c r="O735" s="274"/>
      <c r="Y735" s="89"/>
    </row>
    <row r="736" spans="13:25">
      <c r="M736" s="274"/>
      <c r="N736" s="274"/>
      <c r="O736" s="274"/>
      <c r="Y736" s="89"/>
    </row>
    <row r="737" spans="13:25">
      <c r="M737" s="274"/>
      <c r="N737" s="274"/>
      <c r="O737" s="274"/>
      <c r="Y737" s="89"/>
    </row>
    <row r="738" spans="13:25">
      <c r="M738" s="274"/>
      <c r="N738" s="274"/>
      <c r="O738" s="274"/>
      <c r="Y738" s="89"/>
    </row>
    <row r="739" spans="13:25">
      <c r="M739" s="274"/>
      <c r="N739" s="274"/>
      <c r="O739" s="274"/>
      <c r="Y739" s="91"/>
    </row>
    <row r="740" spans="13:25">
      <c r="M740" s="274"/>
      <c r="N740" s="274"/>
      <c r="O740" s="274"/>
      <c r="Y740" s="89"/>
    </row>
    <row r="741" spans="13:25">
      <c r="M741" s="274"/>
      <c r="N741" s="274"/>
      <c r="O741" s="274"/>
      <c r="Y741" s="89"/>
    </row>
    <row r="742" spans="13:25">
      <c r="M742" s="274"/>
      <c r="N742" s="274"/>
      <c r="O742" s="274"/>
      <c r="Y742" s="89"/>
    </row>
    <row r="743" spans="13:25">
      <c r="M743" s="274"/>
      <c r="N743" s="274"/>
      <c r="O743" s="274"/>
      <c r="Y743" s="91"/>
    </row>
    <row r="744" spans="13:25">
      <c r="M744" s="274"/>
      <c r="N744" s="274"/>
      <c r="O744" s="274"/>
      <c r="Y744" s="89"/>
    </row>
    <row r="745" spans="13:25">
      <c r="M745" s="274"/>
      <c r="N745" s="274"/>
      <c r="O745" s="274"/>
      <c r="Y745" s="88"/>
    </row>
    <row r="746" spans="13:25" ht="11.25" customHeight="1">
      <c r="M746" s="274"/>
      <c r="N746" s="274"/>
      <c r="O746" s="274"/>
      <c r="Y746" s="89"/>
    </row>
    <row r="747" spans="13:25">
      <c r="M747" s="274"/>
      <c r="N747" s="274"/>
      <c r="O747" s="274"/>
      <c r="Y747" s="90"/>
    </row>
    <row r="748" spans="13:25">
      <c r="M748" s="274"/>
      <c r="N748" s="274"/>
      <c r="O748" s="274"/>
      <c r="Y748" s="90"/>
    </row>
    <row r="749" spans="13:25">
      <c r="M749" s="274"/>
      <c r="N749" s="274"/>
      <c r="O749" s="274"/>
      <c r="Y749" s="90"/>
    </row>
    <row r="750" spans="13:25">
      <c r="Y750" s="90"/>
    </row>
    <row r="751" spans="13:25">
      <c r="Y751" s="90"/>
    </row>
    <row r="752" spans="13:25">
      <c r="Y752" s="90"/>
    </row>
    <row r="753" spans="25:25">
      <c r="Y753" s="90"/>
    </row>
    <row r="754" spans="25:25">
      <c r="Y754" s="89"/>
    </row>
    <row r="755" spans="25:25">
      <c r="Y755" s="89"/>
    </row>
    <row r="756" spans="25:25">
      <c r="Y756" s="89"/>
    </row>
    <row r="757" spans="25:25">
      <c r="Y757" s="89"/>
    </row>
    <row r="758" spans="25:25">
      <c r="Y758" s="89"/>
    </row>
    <row r="759" spans="25:25">
      <c r="Y759" s="89"/>
    </row>
    <row r="760" spans="25:25">
      <c r="Y760" s="89"/>
    </row>
    <row r="761" spans="25:25">
      <c r="Y761" s="89"/>
    </row>
  </sheetData>
  <mergeCells count="32">
    <mergeCell ref="A4:X4"/>
    <mergeCell ref="E6:E8"/>
    <mergeCell ref="A6:A8"/>
    <mergeCell ref="B6:B8"/>
    <mergeCell ref="C6:C8"/>
    <mergeCell ref="D6:D8"/>
    <mergeCell ref="P6:R6"/>
    <mergeCell ref="P7:P8"/>
    <mergeCell ref="M7:M8"/>
    <mergeCell ref="N7:O7"/>
    <mergeCell ref="S6:U6"/>
    <mergeCell ref="J6:L6"/>
    <mergeCell ref="G6:I6"/>
    <mergeCell ref="G7:G8"/>
    <mergeCell ref="H7:I7"/>
    <mergeCell ref="K7:L7"/>
    <mergeCell ref="Y619:Y622"/>
    <mergeCell ref="Y33:Y34"/>
    <mergeCell ref="V7:V8"/>
    <mergeCell ref="Q7:R7"/>
    <mergeCell ref="S7:S8"/>
    <mergeCell ref="Y26:Y27"/>
    <mergeCell ref="Y10:Y14"/>
    <mergeCell ref="Y18:Y19"/>
    <mergeCell ref="Y7:Y8"/>
    <mergeCell ref="T7:U7"/>
    <mergeCell ref="Y31:Y32"/>
    <mergeCell ref="F6:F8"/>
    <mergeCell ref="W7:X7"/>
    <mergeCell ref="V6:X6"/>
    <mergeCell ref="J7:J8"/>
    <mergeCell ref="M6:O6"/>
  </mergeCells>
  <pageMargins left="0.7" right="0.7" top="0.75" bottom="0.75" header="0.3" footer="0.3"/>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5"/>
  <sheetViews>
    <sheetView topLeftCell="A34" workbookViewId="0">
      <selection sqref="A1:O5"/>
    </sheetView>
  </sheetViews>
  <sheetFormatPr defaultRowHeight="11.25"/>
  <cols>
    <col min="2" max="2" width="32" customWidth="1"/>
    <col min="3" max="3" width="12.5" customWidth="1"/>
    <col min="4" max="4" width="9.33203125" customWidth="1"/>
    <col min="5" max="5" width="8.33203125" customWidth="1"/>
    <col min="6" max="6" width="11.1640625" customWidth="1"/>
    <col min="7" max="7" width="10.6640625" customWidth="1"/>
    <col min="8" max="8" width="12" customWidth="1"/>
    <col min="9" max="9" width="9.83203125" customWidth="1"/>
    <col min="10" max="10" width="19.5" style="151" customWidth="1"/>
    <col min="11" max="11" width="20.6640625" style="151" customWidth="1"/>
    <col min="12" max="12" width="9.33203125" style="151"/>
    <col min="13" max="13" width="22" style="151" customWidth="1"/>
    <col min="14" max="14" width="12.6640625" customWidth="1"/>
    <col min="15" max="15" width="13" customWidth="1"/>
    <col min="16" max="16" width="11.1640625" bestFit="1" customWidth="1"/>
  </cols>
  <sheetData>
    <row r="1" spans="1:15">
      <c r="A1" s="322" t="s">
        <v>678</v>
      </c>
      <c r="B1" s="322"/>
      <c r="C1" s="322"/>
      <c r="D1" s="322"/>
      <c r="E1" s="322"/>
      <c r="F1" s="322"/>
      <c r="G1" s="322"/>
      <c r="H1" s="322"/>
      <c r="I1" s="322"/>
      <c r="J1" s="322"/>
      <c r="K1" s="322"/>
      <c r="L1" s="322"/>
      <c r="M1" s="322"/>
      <c r="N1" s="322"/>
      <c r="O1" s="322"/>
    </row>
    <row r="2" spans="1:15">
      <c r="A2" s="322"/>
      <c r="B2" s="322"/>
      <c r="C2" s="322"/>
      <c r="D2" s="322"/>
      <c r="E2" s="322"/>
      <c r="F2" s="322"/>
      <c r="G2" s="322"/>
      <c r="H2" s="322"/>
      <c r="I2" s="322"/>
      <c r="J2" s="322"/>
      <c r="K2" s="322"/>
      <c r="L2" s="322"/>
      <c r="M2" s="322"/>
      <c r="N2" s="322"/>
      <c r="O2" s="322"/>
    </row>
    <row r="3" spans="1:15">
      <c r="A3" s="322"/>
      <c r="B3" s="322"/>
      <c r="C3" s="322"/>
      <c r="D3" s="322"/>
      <c r="E3" s="322"/>
      <c r="F3" s="322"/>
      <c r="G3" s="322"/>
      <c r="H3" s="322"/>
      <c r="I3" s="322"/>
      <c r="J3" s="322"/>
      <c r="K3" s="322"/>
      <c r="L3" s="322"/>
      <c r="M3" s="322"/>
      <c r="N3" s="322"/>
      <c r="O3" s="322"/>
    </row>
    <row r="4" spans="1:15">
      <c r="A4" s="322"/>
      <c r="B4" s="322"/>
      <c r="C4" s="322"/>
      <c r="D4" s="322"/>
      <c r="E4" s="322"/>
      <c r="F4" s="322"/>
      <c r="G4" s="322"/>
      <c r="H4" s="322"/>
      <c r="I4" s="322"/>
      <c r="J4" s="322"/>
      <c r="K4" s="322"/>
      <c r="L4" s="322"/>
      <c r="M4" s="322"/>
      <c r="N4" s="322"/>
      <c r="O4" s="322"/>
    </row>
    <row r="5" spans="1:15">
      <c r="A5" s="322"/>
      <c r="B5" s="322"/>
      <c r="C5" s="322"/>
      <c r="D5" s="322"/>
      <c r="E5" s="322"/>
      <c r="F5" s="322"/>
      <c r="G5" s="322"/>
      <c r="H5" s="322"/>
      <c r="I5" s="322"/>
      <c r="J5" s="322"/>
      <c r="K5" s="322"/>
      <c r="L5" s="322"/>
      <c r="M5" s="322"/>
      <c r="N5" s="322"/>
      <c r="O5" s="322"/>
    </row>
    <row r="6" spans="1:15">
      <c r="A6" s="115"/>
      <c r="B6" s="115"/>
      <c r="C6" s="115"/>
      <c r="D6" s="115"/>
      <c r="E6" s="115"/>
      <c r="F6" s="115"/>
      <c r="G6" s="115"/>
      <c r="H6" s="115"/>
      <c r="I6" s="115"/>
      <c r="J6" s="116"/>
      <c r="K6" s="116"/>
      <c r="L6" s="116"/>
      <c r="M6" s="116"/>
      <c r="N6" s="115"/>
      <c r="O6" s="115"/>
    </row>
    <row r="7" spans="1:15" ht="12.75">
      <c r="A7" s="323" t="s">
        <v>679</v>
      </c>
      <c r="B7" s="323" t="s">
        <v>680</v>
      </c>
      <c r="C7" s="323" t="s">
        <v>681</v>
      </c>
      <c r="D7" s="323" t="s">
        <v>682</v>
      </c>
      <c r="E7" s="323"/>
      <c r="F7" s="323"/>
      <c r="G7" s="323" t="s">
        <v>683</v>
      </c>
      <c r="H7" s="323"/>
      <c r="I7" s="323"/>
      <c r="J7" s="325" t="s">
        <v>684</v>
      </c>
      <c r="K7" s="325"/>
      <c r="L7" s="325"/>
      <c r="M7" s="325" t="s">
        <v>685</v>
      </c>
      <c r="N7" s="327" t="s">
        <v>686</v>
      </c>
      <c r="O7" s="327" t="s">
        <v>687</v>
      </c>
    </row>
    <row r="8" spans="1:15" ht="81">
      <c r="A8" s="323"/>
      <c r="B8" s="324"/>
      <c r="C8" s="324"/>
      <c r="D8" s="118" t="s">
        <v>688</v>
      </c>
      <c r="E8" s="118" t="s">
        <v>689</v>
      </c>
      <c r="F8" s="118" t="s">
        <v>690</v>
      </c>
      <c r="G8" s="118" t="s">
        <v>688</v>
      </c>
      <c r="H8" s="118" t="s">
        <v>689</v>
      </c>
      <c r="I8" s="118" t="s">
        <v>690</v>
      </c>
      <c r="J8" s="119" t="s">
        <v>688</v>
      </c>
      <c r="K8" s="119" t="s">
        <v>689</v>
      </c>
      <c r="L8" s="119" t="s">
        <v>690</v>
      </c>
      <c r="M8" s="326"/>
      <c r="N8" s="328"/>
      <c r="O8" s="328"/>
    </row>
    <row r="9" spans="1:15" ht="63.75">
      <c r="A9" s="117">
        <v>1</v>
      </c>
      <c r="B9" s="120" t="s">
        <v>691</v>
      </c>
      <c r="C9" s="121">
        <v>2024</v>
      </c>
      <c r="D9" s="122" t="s">
        <v>692</v>
      </c>
      <c r="E9" s="122" t="s">
        <v>692</v>
      </c>
      <c r="F9" s="123">
        <v>0</v>
      </c>
      <c r="G9" s="123">
        <v>40</v>
      </c>
      <c r="H9" s="123">
        <v>60</v>
      </c>
      <c r="I9" s="123">
        <v>0</v>
      </c>
      <c r="J9" s="124">
        <v>10899600</v>
      </c>
      <c r="K9" s="124">
        <v>16349400</v>
      </c>
      <c r="L9" s="125">
        <v>0</v>
      </c>
      <c r="M9" s="125">
        <v>27249000</v>
      </c>
      <c r="N9" s="126">
        <v>5113</v>
      </c>
      <c r="O9" s="127" t="s">
        <v>693</v>
      </c>
    </row>
    <row r="10" spans="1:15" ht="89.25">
      <c r="A10" s="117">
        <v>2</v>
      </c>
      <c r="B10" s="120" t="s">
        <v>694</v>
      </c>
      <c r="C10" s="121">
        <v>2024</v>
      </c>
      <c r="D10" s="122" t="s">
        <v>692</v>
      </c>
      <c r="E10" s="122" t="s">
        <v>692</v>
      </c>
      <c r="F10" s="123">
        <v>0</v>
      </c>
      <c r="G10" s="123">
        <v>40</v>
      </c>
      <c r="H10" s="123">
        <v>60</v>
      </c>
      <c r="I10" s="123">
        <v>0</v>
      </c>
      <c r="J10" s="124">
        <v>11538800</v>
      </c>
      <c r="K10" s="124">
        <v>17308200</v>
      </c>
      <c r="L10" s="125">
        <v>0</v>
      </c>
      <c r="M10" s="125">
        <v>28847000</v>
      </c>
      <c r="N10" s="126">
        <v>5113</v>
      </c>
      <c r="O10" s="127" t="s">
        <v>693</v>
      </c>
    </row>
    <row r="11" spans="1:15" ht="38.25">
      <c r="A11" s="117">
        <v>3</v>
      </c>
      <c r="B11" s="120" t="s">
        <v>695</v>
      </c>
      <c r="C11" s="121">
        <v>2024</v>
      </c>
      <c r="D11" s="122" t="s">
        <v>692</v>
      </c>
      <c r="E11" s="122" t="s">
        <v>692</v>
      </c>
      <c r="F11" s="123">
        <v>0</v>
      </c>
      <c r="G11" s="123">
        <v>40</v>
      </c>
      <c r="H11" s="123">
        <v>60</v>
      </c>
      <c r="I11" s="123">
        <v>0</v>
      </c>
      <c r="J11" s="124">
        <v>8996400</v>
      </c>
      <c r="K11" s="124">
        <v>13494600</v>
      </c>
      <c r="L11" s="125">
        <v>0</v>
      </c>
      <c r="M11" s="125">
        <v>22491000</v>
      </c>
      <c r="N11" s="126">
        <v>5113</v>
      </c>
      <c r="O11" s="127" t="s">
        <v>693</v>
      </c>
    </row>
    <row r="12" spans="1:15" ht="42.75" customHeight="1">
      <c r="A12" s="117"/>
      <c r="B12" s="153" t="s">
        <v>746</v>
      </c>
      <c r="C12" s="128"/>
      <c r="D12" s="129"/>
      <c r="E12" s="129"/>
      <c r="F12" s="130"/>
      <c r="G12" s="128"/>
      <c r="H12" s="128"/>
      <c r="I12" s="131"/>
      <c r="J12" s="132">
        <f>SUM(J9:J11)</f>
        <v>31434800</v>
      </c>
      <c r="K12" s="132">
        <f>SUM(K9:K11)</f>
        <v>47152200</v>
      </c>
      <c r="L12" s="133"/>
      <c r="M12" s="132">
        <f>SUM(M9:M11)</f>
        <v>78587000</v>
      </c>
      <c r="N12" s="134"/>
      <c r="O12" s="135"/>
    </row>
    <row r="13" spans="1:15" ht="42.75" customHeight="1">
      <c r="A13" s="117">
        <v>1</v>
      </c>
      <c r="B13" s="117" t="s">
        <v>696</v>
      </c>
      <c r="C13" s="117">
        <v>2024</v>
      </c>
      <c r="D13" s="122" t="s">
        <v>692</v>
      </c>
      <c r="E13" s="122" t="s">
        <v>692</v>
      </c>
      <c r="F13" s="123">
        <v>0</v>
      </c>
      <c r="G13" s="118"/>
      <c r="H13" s="118"/>
      <c r="I13" s="123">
        <v>0</v>
      </c>
      <c r="J13" s="136">
        <v>67716936</v>
      </c>
      <c r="K13" s="136">
        <v>82765144</v>
      </c>
      <c r="L13" s="125">
        <v>0</v>
      </c>
      <c r="M13" s="136">
        <f t="shared" ref="M13:M21" si="0">J13+K13</f>
        <v>150482080</v>
      </c>
      <c r="N13" s="137">
        <v>5113</v>
      </c>
      <c r="O13" s="138" t="s">
        <v>697</v>
      </c>
    </row>
    <row r="14" spans="1:15" ht="42.75" customHeight="1">
      <c r="A14" s="117">
        <v>2</v>
      </c>
      <c r="B14" s="117" t="s">
        <v>698</v>
      </c>
      <c r="C14" s="117">
        <v>2024</v>
      </c>
      <c r="D14" s="122" t="s">
        <v>692</v>
      </c>
      <c r="E14" s="122" t="s">
        <v>692</v>
      </c>
      <c r="F14" s="123">
        <v>0</v>
      </c>
      <c r="G14" s="118"/>
      <c r="H14" s="118"/>
      <c r="I14" s="123">
        <v>0</v>
      </c>
      <c r="J14" s="136">
        <v>36743193</v>
      </c>
      <c r="K14" s="136">
        <v>44908347</v>
      </c>
      <c r="L14" s="125">
        <v>0</v>
      </c>
      <c r="M14" s="136">
        <f t="shared" si="0"/>
        <v>81651540</v>
      </c>
      <c r="N14" s="137">
        <v>5113</v>
      </c>
      <c r="O14" s="138" t="s">
        <v>697</v>
      </c>
    </row>
    <row r="15" spans="1:15" ht="42.75" customHeight="1">
      <c r="A15" s="117">
        <v>3</v>
      </c>
      <c r="B15" s="117" t="s">
        <v>699</v>
      </c>
      <c r="C15" s="117">
        <v>2024</v>
      </c>
      <c r="D15" s="122" t="s">
        <v>692</v>
      </c>
      <c r="E15" s="122" t="s">
        <v>692</v>
      </c>
      <c r="F15" s="123">
        <v>0</v>
      </c>
      <c r="G15" s="118"/>
      <c r="H15" s="118"/>
      <c r="I15" s="123">
        <v>0</v>
      </c>
      <c r="J15" s="136">
        <v>83291054</v>
      </c>
      <c r="K15" s="136">
        <v>101800177</v>
      </c>
      <c r="L15" s="125">
        <v>0</v>
      </c>
      <c r="M15" s="136">
        <f t="shared" si="0"/>
        <v>185091231</v>
      </c>
      <c r="N15" s="137">
        <v>5113</v>
      </c>
      <c r="O15" s="138" t="s">
        <v>697</v>
      </c>
    </row>
    <row r="16" spans="1:15" ht="42.75" customHeight="1">
      <c r="A16" s="117">
        <v>4</v>
      </c>
      <c r="B16" s="117" t="s">
        <v>700</v>
      </c>
      <c r="C16" s="117">
        <v>2024</v>
      </c>
      <c r="D16" s="122" t="s">
        <v>692</v>
      </c>
      <c r="E16" s="122" t="s">
        <v>692</v>
      </c>
      <c r="F16" s="123">
        <v>0</v>
      </c>
      <c r="G16" s="118"/>
      <c r="H16" s="118"/>
      <c r="I16" s="123">
        <v>0</v>
      </c>
      <c r="J16" s="136">
        <v>63473508</v>
      </c>
      <c r="K16" s="136">
        <v>77578820</v>
      </c>
      <c r="L16" s="125">
        <v>0</v>
      </c>
      <c r="M16" s="136">
        <f t="shared" si="0"/>
        <v>141052328</v>
      </c>
      <c r="N16" s="137">
        <v>5113</v>
      </c>
      <c r="O16" s="138" t="s">
        <v>697</v>
      </c>
    </row>
    <row r="17" spans="1:15" ht="42.75" customHeight="1">
      <c r="A17" s="117">
        <v>5</v>
      </c>
      <c r="B17" s="120" t="s">
        <v>701</v>
      </c>
      <c r="C17" s="121">
        <v>2024</v>
      </c>
      <c r="D17" s="122" t="s">
        <v>692</v>
      </c>
      <c r="E17" s="122" t="s">
        <v>692</v>
      </c>
      <c r="F17" s="123">
        <v>0</v>
      </c>
      <c r="G17" s="123">
        <v>45</v>
      </c>
      <c r="H17" s="123">
        <v>55</v>
      </c>
      <c r="I17" s="123">
        <v>0</v>
      </c>
      <c r="J17" s="124">
        <v>14085900</v>
      </c>
      <c r="K17" s="124">
        <v>17216100</v>
      </c>
      <c r="L17" s="125">
        <v>0</v>
      </c>
      <c r="M17" s="136">
        <f t="shared" si="0"/>
        <v>31302000</v>
      </c>
      <c r="N17" s="126">
        <v>5113</v>
      </c>
      <c r="O17" s="127" t="s">
        <v>697</v>
      </c>
    </row>
    <row r="18" spans="1:15" ht="42.75" customHeight="1">
      <c r="A18" s="117">
        <v>6</v>
      </c>
      <c r="B18" s="120" t="s">
        <v>702</v>
      </c>
      <c r="C18" s="121">
        <v>2024</v>
      </c>
      <c r="D18" s="122" t="s">
        <v>692</v>
      </c>
      <c r="E18" s="122" t="s">
        <v>692</v>
      </c>
      <c r="F18" s="123">
        <v>0</v>
      </c>
      <c r="G18" s="123">
        <v>45</v>
      </c>
      <c r="H18" s="123">
        <v>55</v>
      </c>
      <c r="I18" s="123">
        <v>0</v>
      </c>
      <c r="J18" s="124">
        <v>86083000</v>
      </c>
      <c r="K18" s="124">
        <v>105213000</v>
      </c>
      <c r="L18" s="125"/>
      <c r="M18" s="136">
        <f t="shared" si="0"/>
        <v>191296000</v>
      </c>
      <c r="N18" s="126">
        <v>5113</v>
      </c>
      <c r="O18" s="127" t="s">
        <v>697</v>
      </c>
    </row>
    <row r="19" spans="1:15" ht="42.75" customHeight="1">
      <c r="A19" s="117">
        <v>7</v>
      </c>
      <c r="B19" s="120" t="s">
        <v>703</v>
      </c>
      <c r="C19" s="121">
        <v>2024</v>
      </c>
      <c r="D19" s="122" t="s">
        <v>692</v>
      </c>
      <c r="E19" s="122" t="s">
        <v>692</v>
      </c>
      <c r="F19" s="123">
        <v>0</v>
      </c>
      <c r="G19" s="123">
        <v>55</v>
      </c>
      <c r="H19" s="123">
        <v>45</v>
      </c>
      <c r="I19" s="123">
        <v>0</v>
      </c>
      <c r="J19" s="124">
        <v>24750000</v>
      </c>
      <c r="K19" s="124">
        <v>20250000</v>
      </c>
      <c r="L19" s="125"/>
      <c r="M19" s="136">
        <f t="shared" si="0"/>
        <v>45000000</v>
      </c>
      <c r="N19" s="126">
        <v>5113</v>
      </c>
      <c r="O19" s="127" t="s">
        <v>697</v>
      </c>
    </row>
    <row r="20" spans="1:15" ht="42.75" customHeight="1">
      <c r="A20" s="117">
        <v>8</v>
      </c>
      <c r="B20" s="120" t="s">
        <v>704</v>
      </c>
      <c r="C20" s="121">
        <v>2024</v>
      </c>
      <c r="D20" s="122" t="s">
        <v>692</v>
      </c>
      <c r="E20" s="122" t="s">
        <v>692</v>
      </c>
      <c r="F20" s="123">
        <v>0</v>
      </c>
      <c r="G20" s="123">
        <v>55</v>
      </c>
      <c r="H20" s="123">
        <v>45</v>
      </c>
      <c r="I20" s="123">
        <v>0</v>
      </c>
      <c r="J20" s="124">
        <v>55000000</v>
      </c>
      <c r="K20" s="124">
        <v>45000000</v>
      </c>
      <c r="L20" s="125"/>
      <c r="M20" s="136">
        <f t="shared" si="0"/>
        <v>100000000</v>
      </c>
      <c r="N20" s="126">
        <v>5113</v>
      </c>
      <c r="O20" s="127" t="s">
        <v>697</v>
      </c>
    </row>
    <row r="21" spans="1:15" ht="42.75" customHeight="1">
      <c r="A21" s="117">
        <v>9</v>
      </c>
      <c r="B21" s="120" t="s">
        <v>705</v>
      </c>
      <c r="C21" s="121">
        <v>2024</v>
      </c>
      <c r="D21" s="122" t="s">
        <v>692</v>
      </c>
      <c r="E21" s="122" t="s">
        <v>692</v>
      </c>
      <c r="F21" s="123">
        <v>0</v>
      </c>
      <c r="G21" s="123">
        <v>55</v>
      </c>
      <c r="H21" s="123">
        <v>45</v>
      </c>
      <c r="I21" s="123">
        <v>0</v>
      </c>
      <c r="J21" s="124">
        <v>35750000</v>
      </c>
      <c r="K21" s="124">
        <v>29250000</v>
      </c>
      <c r="L21" s="125"/>
      <c r="M21" s="136">
        <f t="shared" si="0"/>
        <v>65000000</v>
      </c>
      <c r="N21" s="126">
        <v>5113</v>
      </c>
      <c r="O21" s="127" t="s">
        <v>697</v>
      </c>
    </row>
    <row r="22" spans="1:15" ht="42.75" customHeight="1">
      <c r="A22" s="117">
        <v>10</v>
      </c>
      <c r="B22" s="120" t="s">
        <v>706</v>
      </c>
      <c r="C22" s="121">
        <v>2024</v>
      </c>
      <c r="D22" s="139" t="s">
        <v>692</v>
      </c>
      <c r="E22" s="122" t="s">
        <v>692</v>
      </c>
      <c r="F22" s="123">
        <v>0</v>
      </c>
      <c r="G22" s="123">
        <v>45</v>
      </c>
      <c r="H22" s="123">
        <v>55</v>
      </c>
      <c r="I22" s="123">
        <v>0</v>
      </c>
      <c r="J22" s="124">
        <v>46325700</v>
      </c>
      <c r="K22" s="124">
        <v>56620300</v>
      </c>
      <c r="L22" s="125">
        <v>0</v>
      </c>
      <c r="M22" s="125">
        <v>102946000</v>
      </c>
      <c r="N22" s="126">
        <v>5113</v>
      </c>
      <c r="O22" s="127" t="s">
        <v>697</v>
      </c>
    </row>
    <row r="23" spans="1:15" ht="52.5" customHeight="1">
      <c r="A23" s="117">
        <v>11</v>
      </c>
      <c r="B23" s="120" t="s">
        <v>707</v>
      </c>
      <c r="C23" s="121">
        <v>2024</v>
      </c>
      <c r="D23" s="122" t="s">
        <v>692</v>
      </c>
      <c r="E23" s="122" t="s">
        <v>692</v>
      </c>
      <c r="F23" s="123">
        <v>0</v>
      </c>
      <c r="G23" s="123">
        <v>45</v>
      </c>
      <c r="H23" s="123">
        <v>55</v>
      </c>
      <c r="I23" s="123">
        <v>0</v>
      </c>
      <c r="J23" s="124">
        <v>19125000</v>
      </c>
      <c r="K23" s="124">
        <v>23375000</v>
      </c>
      <c r="L23" s="125">
        <v>0</v>
      </c>
      <c r="M23" s="125">
        <v>42500000</v>
      </c>
      <c r="N23" s="126">
        <v>5112</v>
      </c>
      <c r="O23" s="127" t="s">
        <v>697</v>
      </c>
    </row>
    <row r="24" spans="1:15" ht="42.75" customHeight="1">
      <c r="A24" s="117">
        <v>12</v>
      </c>
      <c r="B24" s="120" t="s">
        <v>708</v>
      </c>
      <c r="C24" s="121">
        <v>2024</v>
      </c>
      <c r="D24" s="122" t="s">
        <v>709</v>
      </c>
      <c r="E24" s="122" t="s">
        <v>692</v>
      </c>
      <c r="F24" s="123">
        <v>0</v>
      </c>
      <c r="G24" s="123">
        <v>25</v>
      </c>
      <c r="H24" s="123">
        <v>75</v>
      </c>
      <c r="I24" s="123">
        <v>0</v>
      </c>
      <c r="J24" s="124">
        <v>10626250</v>
      </c>
      <c r="K24" s="124">
        <v>31878750</v>
      </c>
      <c r="L24" s="125">
        <v>0</v>
      </c>
      <c r="M24" s="125">
        <v>42505000</v>
      </c>
      <c r="N24" s="126">
        <v>5112</v>
      </c>
      <c r="O24" s="127" t="s">
        <v>697</v>
      </c>
    </row>
    <row r="25" spans="1:15" ht="42.75" customHeight="1">
      <c r="A25" s="117">
        <v>13</v>
      </c>
      <c r="B25" s="120" t="s">
        <v>710</v>
      </c>
      <c r="C25" s="121">
        <v>2024</v>
      </c>
      <c r="D25" s="139" t="s">
        <v>692</v>
      </c>
      <c r="E25" s="122" t="s">
        <v>692</v>
      </c>
      <c r="F25" s="123">
        <v>0</v>
      </c>
      <c r="G25" s="123">
        <v>25</v>
      </c>
      <c r="H25" s="123">
        <v>75</v>
      </c>
      <c r="I25" s="123">
        <v>0</v>
      </c>
      <c r="J25" s="124">
        <v>21334500</v>
      </c>
      <c r="K25" s="124">
        <v>64003500</v>
      </c>
      <c r="L25" s="125">
        <v>0</v>
      </c>
      <c r="M25" s="125">
        <v>85338000</v>
      </c>
      <c r="N25" s="126">
        <v>5112</v>
      </c>
      <c r="O25" s="127" t="s">
        <v>697</v>
      </c>
    </row>
    <row r="26" spans="1:15" ht="42.75" customHeight="1">
      <c r="A26" s="117">
        <v>14</v>
      </c>
      <c r="B26" s="120" t="s">
        <v>711</v>
      </c>
      <c r="C26" s="121">
        <v>2024</v>
      </c>
      <c r="D26" s="122" t="s">
        <v>692</v>
      </c>
      <c r="E26" s="122" t="s">
        <v>692</v>
      </c>
      <c r="F26" s="123">
        <v>0</v>
      </c>
      <c r="G26" s="123">
        <v>25</v>
      </c>
      <c r="H26" s="123">
        <v>75</v>
      </c>
      <c r="I26" s="123">
        <v>0</v>
      </c>
      <c r="J26" s="124">
        <v>7495000</v>
      </c>
      <c r="K26" s="124">
        <v>22485000</v>
      </c>
      <c r="L26" s="125">
        <v>0</v>
      </c>
      <c r="M26" s="125">
        <v>29980000</v>
      </c>
      <c r="N26" s="126">
        <v>5112</v>
      </c>
      <c r="O26" s="127" t="s">
        <v>697</v>
      </c>
    </row>
    <row r="27" spans="1:15" ht="42.75" customHeight="1">
      <c r="A27" s="117">
        <v>15</v>
      </c>
      <c r="B27" s="120" t="s">
        <v>712</v>
      </c>
      <c r="C27" s="121">
        <v>2024</v>
      </c>
      <c r="D27" s="122" t="s">
        <v>692</v>
      </c>
      <c r="E27" s="122" t="s">
        <v>692</v>
      </c>
      <c r="F27" s="123">
        <v>0</v>
      </c>
      <c r="G27" s="123">
        <v>25</v>
      </c>
      <c r="H27" s="123">
        <v>75</v>
      </c>
      <c r="I27" s="123">
        <v>0</v>
      </c>
      <c r="J27" s="124">
        <v>9125000</v>
      </c>
      <c r="K27" s="124">
        <v>27375000</v>
      </c>
      <c r="L27" s="125">
        <v>0</v>
      </c>
      <c r="M27" s="125">
        <v>36500000</v>
      </c>
      <c r="N27" s="126">
        <v>5112</v>
      </c>
      <c r="O27" s="127" t="s">
        <v>697</v>
      </c>
    </row>
    <row r="28" spans="1:15" ht="42.75" customHeight="1">
      <c r="A28" s="117">
        <v>16</v>
      </c>
      <c r="B28" s="120" t="s">
        <v>713</v>
      </c>
      <c r="C28" s="121">
        <v>2024</v>
      </c>
      <c r="D28" s="122" t="s">
        <v>692</v>
      </c>
      <c r="E28" s="122" t="s">
        <v>692</v>
      </c>
      <c r="F28" s="123">
        <v>0</v>
      </c>
      <c r="G28" s="123">
        <v>45</v>
      </c>
      <c r="H28" s="123">
        <v>55</v>
      </c>
      <c r="I28" s="123">
        <v>0</v>
      </c>
      <c r="J28" s="124">
        <v>5916357</v>
      </c>
      <c r="K28" s="124">
        <v>7231103</v>
      </c>
      <c r="L28" s="125">
        <v>0</v>
      </c>
      <c r="M28" s="125">
        <v>13147460</v>
      </c>
      <c r="N28" s="126">
        <v>5113</v>
      </c>
      <c r="O28" s="127" t="s">
        <v>697</v>
      </c>
    </row>
    <row r="29" spans="1:15" ht="42.75" customHeight="1">
      <c r="A29" s="117">
        <v>17</v>
      </c>
      <c r="B29" s="120" t="s">
        <v>714</v>
      </c>
      <c r="C29" s="121">
        <v>2024</v>
      </c>
      <c r="D29" s="122" t="s">
        <v>692</v>
      </c>
      <c r="E29" s="122" t="s">
        <v>692</v>
      </c>
      <c r="F29" s="123">
        <v>0</v>
      </c>
      <c r="G29" s="123">
        <v>45</v>
      </c>
      <c r="H29" s="123">
        <v>55</v>
      </c>
      <c r="I29" s="123">
        <v>0</v>
      </c>
      <c r="J29" s="124">
        <v>6010717.5</v>
      </c>
      <c r="K29" s="124">
        <v>7346432.5</v>
      </c>
      <c r="L29" s="125">
        <v>0</v>
      </c>
      <c r="M29" s="125">
        <v>13357150</v>
      </c>
      <c r="N29" s="126">
        <v>5113</v>
      </c>
      <c r="O29" s="127" t="s">
        <v>697</v>
      </c>
    </row>
    <row r="30" spans="1:15" ht="42.75" customHeight="1">
      <c r="A30" s="117">
        <v>18</v>
      </c>
      <c r="B30" s="120" t="s">
        <v>715</v>
      </c>
      <c r="C30" s="121">
        <v>2024</v>
      </c>
      <c r="D30" s="122" t="s">
        <v>692</v>
      </c>
      <c r="E30" s="122" t="s">
        <v>692</v>
      </c>
      <c r="F30" s="123">
        <v>0</v>
      </c>
      <c r="G30" s="123">
        <v>45</v>
      </c>
      <c r="H30" s="123">
        <v>55</v>
      </c>
      <c r="I30" s="123">
        <v>0</v>
      </c>
      <c r="J30" s="124">
        <v>34888180.5</v>
      </c>
      <c r="K30" s="124">
        <v>42641109.5</v>
      </c>
      <c r="L30" s="125">
        <v>0</v>
      </c>
      <c r="M30" s="125">
        <v>77529290</v>
      </c>
      <c r="N30" s="126">
        <v>5113</v>
      </c>
      <c r="O30" s="127" t="s">
        <v>697</v>
      </c>
    </row>
    <row r="31" spans="1:15" ht="42.75" customHeight="1">
      <c r="A31" s="117">
        <v>19</v>
      </c>
      <c r="B31" s="120" t="s">
        <v>716</v>
      </c>
      <c r="C31" s="121">
        <v>2024</v>
      </c>
      <c r="D31" s="122" t="s">
        <v>692</v>
      </c>
      <c r="E31" s="122" t="s">
        <v>692</v>
      </c>
      <c r="F31" s="123">
        <v>0</v>
      </c>
      <c r="G31" s="123">
        <v>45</v>
      </c>
      <c r="H31" s="123">
        <v>55</v>
      </c>
      <c r="I31" s="123">
        <v>0</v>
      </c>
      <c r="J31" s="124">
        <v>28591474.5</v>
      </c>
      <c r="K31" s="124">
        <v>34945135.5</v>
      </c>
      <c r="L31" s="125">
        <v>0</v>
      </c>
      <c r="M31" s="125">
        <v>63536610</v>
      </c>
      <c r="N31" s="126">
        <v>5113</v>
      </c>
      <c r="O31" s="127" t="s">
        <v>697</v>
      </c>
    </row>
    <row r="32" spans="1:15" ht="42.75" customHeight="1">
      <c r="A32" s="117">
        <v>20</v>
      </c>
      <c r="B32" s="120" t="s">
        <v>717</v>
      </c>
      <c r="C32" s="121">
        <v>2024</v>
      </c>
      <c r="D32" s="122" t="s">
        <v>692</v>
      </c>
      <c r="E32" s="122" t="s">
        <v>692</v>
      </c>
      <c r="F32" s="123">
        <v>0</v>
      </c>
      <c r="G32" s="123">
        <v>45</v>
      </c>
      <c r="H32" s="123">
        <v>55</v>
      </c>
      <c r="I32" s="123">
        <v>0</v>
      </c>
      <c r="J32" s="124">
        <v>14540719.5</v>
      </c>
      <c r="K32" s="124">
        <v>17771990.5</v>
      </c>
      <c r="L32" s="125">
        <v>0</v>
      </c>
      <c r="M32" s="125">
        <v>32312710</v>
      </c>
      <c r="N32" s="126">
        <v>5113</v>
      </c>
      <c r="O32" s="127" t="s">
        <v>697</v>
      </c>
    </row>
    <row r="33" spans="1:15" ht="42.75" customHeight="1">
      <c r="A33" s="117">
        <v>21</v>
      </c>
      <c r="B33" s="120" t="s">
        <v>718</v>
      </c>
      <c r="C33" s="121">
        <v>2024</v>
      </c>
      <c r="D33" s="122" t="s">
        <v>692</v>
      </c>
      <c r="E33" s="122" t="s">
        <v>692</v>
      </c>
      <c r="F33" s="123">
        <v>0</v>
      </c>
      <c r="G33" s="123">
        <v>25</v>
      </c>
      <c r="H33" s="123">
        <v>75</v>
      </c>
      <c r="I33" s="123">
        <v>0</v>
      </c>
      <c r="J33" s="124">
        <v>28174881</v>
      </c>
      <c r="K33" s="124">
        <v>65741389</v>
      </c>
      <c r="L33" s="125">
        <v>0</v>
      </c>
      <c r="M33" s="125">
        <v>93916270</v>
      </c>
      <c r="N33" s="126">
        <v>5112</v>
      </c>
      <c r="O33" s="127" t="s">
        <v>697</v>
      </c>
    </row>
    <row r="34" spans="1:15" ht="42.75" customHeight="1">
      <c r="A34" s="117">
        <v>22</v>
      </c>
      <c r="B34" s="120" t="s">
        <v>719</v>
      </c>
      <c r="C34" s="121">
        <v>2024</v>
      </c>
      <c r="D34" s="122" t="s">
        <v>692</v>
      </c>
      <c r="E34" s="122" t="s">
        <v>692</v>
      </c>
      <c r="F34" s="123">
        <v>0</v>
      </c>
      <c r="G34" s="123">
        <v>25</v>
      </c>
      <c r="H34" s="123">
        <v>75</v>
      </c>
      <c r="I34" s="123">
        <v>0</v>
      </c>
      <c r="J34" s="124">
        <v>7300293</v>
      </c>
      <c r="K34" s="124">
        <v>17034017</v>
      </c>
      <c r="L34" s="125">
        <v>0</v>
      </c>
      <c r="M34" s="125">
        <v>24334310</v>
      </c>
      <c r="N34" s="126">
        <v>5112</v>
      </c>
      <c r="O34" s="127" t="s">
        <v>697</v>
      </c>
    </row>
    <row r="35" spans="1:15" ht="42.75" customHeight="1">
      <c r="A35" s="117">
        <v>23</v>
      </c>
      <c r="B35" s="120" t="s">
        <v>720</v>
      </c>
      <c r="C35" s="121">
        <v>2024</v>
      </c>
      <c r="D35" s="122" t="s">
        <v>692</v>
      </c>
      <c r="E35" s="122" t="s">
        <v>692</v>
      </c>
      <c r="F35" s="123">
        <v>0</v>
      </c>
      <c r="G35" s="123">
        <v>25</v>
      </c>
      <c r="H35" s="123">
        <v>75</v>
      </c>
      <c r="I35" s="123">
        <v>0</v>
      </c>
      <c r="J35" s="124">
        <v>21097977</v>
      </c>
      <c r="K35" s="124">
        <v>49228613</v>
      </c>
      <c r="L35" s="125">
        <v>0</v>
      </c>
      <c r="M35" s="125">
        <v>70326590</v>
      </c>
      <c r="N35" s="126">
        <v>5112</v>
      </c>
      <c r="O35" s="127" t="s">
        <v>697</v>
      </c>
    </row>
    <row r="36" spans="1:15" ht="42.75" customHeight="1">
      <c r="A36" s="117">
        <v>24</v>
      </c>
      <c r="B36" s="120" t="s">
        <v>721</v>
      </c>
      <c r="C36" s="121">
        <v>2024</v>
      </c>
      <c r="D36" s="122" t="s">
        <v>692</v>
      </c>
      <c r="E36" s="122" t="s">
        <v>692</v>
      </c>
      <c r="F36" s="123">
        <v>0</v>
      </c>
      <c r="G36" s="123">
        <v>25</v>
      </c>
      <c r="H36" s="123">
        <v>75</v>
      </c>
      <c r="I36" s="123">
        <v>0</v>
      </c>
      <c r="J36" s="124">
        <v>12067035</v>
      </c>
      <c r="K36" s="124">
        <v>28156415</v>
      </c>
      <c r="L36" s="125">
        <v>0</v>
      </c>
      <c r="M36" s="125">
        <v>40223450</v>
      </c>
      <c r="N36" s="126">
        <v>5112</v>
      </c>
      <c r="O36" s="127" t="s">
        <v>697</v>
      </c>
    </row>
    <row r="37" spans="1:15" ht="42.75" customHeight="1">
      <c r="A37" s="117">
        <v>25</v>
      </c>
      <c r="B37" s="120" t="s">
        <v>722</v>
      </c>
      <c r="C37" s="121">
        <v>2024</v>
      </c>
      <c r="D37" s="122" t="s">
        <v>692</v>
      </c>
      <c r="E37" s="122" t="s">
        <v>692</v>
      </c>
      <c r="F37" s="123">
        <v>0</v>
      </c>
      <c r="G37" s="123">
        <v>25</v>
      </c>
      <c r="H37" s="123">
        <v>75</v>
      </c>
      <c r="I37" s="123">
        <v>0</v>
      </c>
      <c r="J37" s="124">
        <v>8262462</v>
      </c>
      <c r="K37" s="124">
        <v>19279078</v>
      </c>
      <c r="L37" s="125">
        <v>0</v>
      </c>
      <c r="M37" s="125">
        <v>27541540</v>
      </c>
      <c r="N37" s="126">
        <v>5112</v>
      </c>
      <c r="O37" s="127" t="s">
        <v>697</v>
      </c>
    </row>
    <row r="38" spans="1:15" ht="42.75" customHeight="1">
      <c r="A38" s="117">
        <v>26</v>
      </c>
      <c r="B38" s="120" t="s">
        <v>723</v>
      </c>
      <c r="C38" s="121">
        <v>2024</v>
      </c>
      <c r="D38" s="122" t="s">
        <v>692</v>
      </c>
      <c r="E38" s="122" t="s">
        <v>692</v>
      </c>
      <c r="F38" s="123">
        <v>0</v>
      </c>
      <c r="G38" s="123">
        <v>25</v>
      </c>
      <c r="H38" s="123">
        <v>75</v>
      </c>
      <c r="I38" s="123">
        <v>0</v>
      </c>
      <c r="J38" s="124">
        <v>97139796</v>
      </c>
      <c r="K38" s="124">
        <v>226659524</v>
      </c>
      <c r="L38" s="125">
        <v>0</v>
      </c>
      <c r="M38" s="125">
        <v>323799320</v>
      </c>
      <c r="N38" s="126">
        <v>5112</v>
      </c>
      <c r="O38" s="127" t="s">
        <v>697</v>
      </c>
    </row>
    <row r="39" spans="1:15" ht="42.75" customHeight="1">
      <c r="A39" s="117">
        <v>27</v>
      </c>
      <c r="B39" s="120" t="s">
        <v>724</v>
      </c>
      <c r="C39" s="121">
        <v>2024</v>
      </c>
      <c r="D39" s="122" t="s">
        <v>692</v>
      </c>
      <c r="E39" s="122" t="s">
        <v>692</v>
      </c>
      <c r="F39" s="123">
        <v>0</v>
      </c>
      <c r="G39" s="123">
        <v>25</v>
      </c>
      <c r="H39" s="123">
        <v>75</v>
      </c>
      <c r="I39" s="123">
        <v>0</v>
      </c>
      <c r="J39" s="124">
        <v>17465433</v>
      </c>
      <c r="K39" s="124">
        <v>40752677</v>
      </c>
      <c r="L39" s="125">
        <v>0</v>
      </c>
      <c r="M39" s="125">
        <v>58218110</v>
      </c>
      <c r="N39" s="126">
        <v>5112</v>
      </c>
      <c r="O39" s="127" t="s">
        <v>697</v>
      </c>
    </row>
    <row r="40" spans="1:15" ht="42.75" customHeight="1">
      <c r="A40" s="117">
        <v>28</v>
      </c>
      <c r="B40" s="120" t="s">
        <v>725</v>
      </c>
      <c r="C40" s="121">
        <v>2024</v>
      </c>
      <c r="D40" s="122" t="s">
        <v>692</v>
      </c>
      <c r="E40" s="122" t="s">
        <v>692</v>
      </c>
      <c r="F40" s="123">
        <v>0</v>
      </c>
      <c r="G40" s="123">
        <v>25</v>
      </c>
      <c r="H40" s="123">
        <v>75</v>
      </c>
      <c r="I40" s="123">
        <v>0</v>
      </c>
      <c r="J40" s="124">
        <v>22281195</v>
      </c>
      <c r="K40" s="124">
        <v>51989455</v>
      </c>
      <c r="L40" s="125">
        <v>0</v>
      </c>
      <c r="M40" s="125">
        <v>74270650</v>
      </c>
      <c r="N40" s="126">
        <v>5112</v>
      </c>
      <c r="O40" s="127" t="s">
        <v>697</v>
      </c>
    </row>
    <row r="41" spans="1:15" ht="42.75" customHeight="1">
      <c r="A41" s="128"/>
      <c r="B41" s="153" t="s">
        <v>746</v>
      </c>
      <c r="C41" s="128"/>
      <c r="D41" s="129"/>
      <c r="E41" s="129"/>
      <c r="F41" s="130"/>
      <c r="G41" s="128"/>
      <c r="H41" s="128"/>
      <c r="I41" s="131"/>
      <c r="J41" s="132">
        <f>SUM(J13:J40)</f>
        <v>884661562</v>
      </c>
      <c r="K41" s="132">
        <f>SUM(K13:K40)</f>
        <v>1358496077</v>
      </c>
      <c r="L41" s="133"/>
      <c r="M41" s="132">
        <f>SUM(M13:M40)</f>
        <v>2243157639</v>
      </c>
      <c r="N41" s="134"/>
      <c r="O41" s="135"/>
    </row>
    <row r="42" spans="1:15" ht="42.75" customHeight="1">
      <c r="A42" s="117">
        <v>1</v>
      </c>
      <c r="B42" s="117" t="s">
        <v>726</v>
      </c>
      <c r="C42" s="117">
        <v>2024</v>
      </c>
      <c r="D42" s="122" t="s">
        <v>692</v>
      </c>
      <c r="E42" s="122" t="s">
        <v>692</v>
      </c>
      <c r="F42" s="123">
        <v>0</v>
      </c>
      <c r="G42" s="117">
        <v>35</v>
      </c>
      <c r="H42" s="117">
        <v>65</v>
      </c>
      <c r="I42" s="124">
        <v>0</v>
      </c>
      <c r="J42" s="136">
        <v>24500000</v>
      </c>
      <c r="K42" s="136">
        <v>45500000</v>
      </c>
      <c r="L42" s="125">
        <v>0</v>
      </c>
      <c r="M42" s="136">
        <f>J42+K42</f>
        <v>70000000</v>
      </c>
      <c r="N42" s="137">
        <v>5113</v>
      </c>
      <c r="O42" s="138" t="s">
        <v>727</v>
      </c>
    </row>
    <row r="43" spans="1:15" ht="55.5" customHeight="1">
      <c r="A43" s="117">
        <v>2</v>
      </c>
      <c r="B43" s="117" t="s">
        <v>728</v>
      </c>
      <c r="C43" s="117">
        <v>2024</v>
      </c>
      <c r="D43" s="122" t="s">
        <v>692</v>
      </c>
      <c r="E43" s="122" t="s">
        <v>692</v>
      </c>
      <c r="F43" s="123">
        <v>0</v>
      </c>
      <c r="G43" s="117">
        <v>35</v>
      </c>
      <c r="H43" s="117">
        <v>65</v>
      </c>
      <c r="I43" s="124">
        <v>0</v>
      </c>
      <c r="J43" s="136">
        <v>24500000</v>
      </c>
      <c r="K43" s="136">
        <v>45500000</v>
      </c>
      <c r="L43" s="125">
        <v>0</v>
      </c>
      <c r="M43" s="136">
        <f t="shared" ref="M43:M50" si="1">J43+K43</f>
        <v>70000000</v>
      </c>
      <c r="N43" s="137">
        <v>5113</v>
      </c>
      <c r="O43" s="138" t="s">
        <v>727</v>
      </c>
    </row>
    <row r="44" spans="1:15" ht="55.5" customHeight="1">
      <c r="A44" s="117">
        <v>3</v>
      </c>
      <c r="B44" s="117" t="s">
        <v>729</v>
      </c>
      <c r="C44" s="117">
        <v>2024</v>
      </c>
      <c r="D44" s="122" t="s">
        <v>692</v>
      </c>
      <c r="E44" s="122" t="s">
        <v>692</v>
      </c>
      <c r="F44" s="123">
        <v>0</v>
      </c>
      <c r="G44" s="117">
        <v>35</v>
      </c>
      <c r="H44" s="117">
        <v>65</v>
      </c>
      <c r="I44" s="124">
        <v>0</v>
      </c>
      <c r="J44" s="136">
        <v>24500000</v>
      </c>
      <c r="K44" s="136">
        <v>45500000</v>
      </c>
      <c r="L44" s="125">
        <v>0</v>
      </c>
      <c r="M44" s="136">
        <f t="shared" si="1"/>
        <v>70000000</v>
      </c>
      <c r="N44" s="137">
        <v>5113</v>
      </c>
      <c r="O44" s="138" t="s">
        <v>727</v>
      </c>
    </row>
    <row r="45" spans="1:15" ht="55.5" customHeight="1">
      <c r="A45" s="117">
        <v>4</v>
      </c>
      <c r="B45" s="117" t="s">
        <v>730</v>
      </c>
      <c r="C45" s="117">
        <v>2024</v>
      </c>
      <c r="D45" s="122" t="s">
        <v>692</v>
      </c>
      <c r="E45" s="122" t="s">
        <v>692</v>
      </c>
      <c r="F45" s="123">
        <v>1</v>
      </c>
      <c r="G45" s="117">
        <v>35</v>
      </c>
      <c r="H45" s="117">
        <v>65</v>
      </c>
      <c r="I45" s="124">
        <v>0</v>
      </c>
      <c r="J45" s="136">
        <v>24500000</v>
      </c>
      <c r="K45" s="136">
        <v>45500000</v>
      </c>
      <c r="L45" s="125">
        <v>0</v>
      </c>
      <c r="M45" s="136">
        <f t="shared" si="1"/>
        <v>70000000</v>
      </c>
      <c r="N45" s="137">
        <v>5113</v>
      </c>
      <c r="O45" s="138" t="s">
        <v>731</v>
      </c>
    </row>
    <row r="46" spans="1:15" ht="55.5" customHeight="1">
      <c r="A46" s="117">
        <v>5</v>
      </c>
      <c r="B46" s="117" t="s">
        <v>732</v>
      </c>
      <c r="C46" s="117">
        <v>2024</v>
      </c>
      <c r="D46" s="122" t="s">
        <v>692</v>
      </c>
      <c r="E46" s="122" t="s">
        <v>692</v>
      </c>
      <c r="F46" s="123">
        <v>2</v>
      </c>
      <c r="G46" s="117">
        <v>35</v>
      </c>
      <c r="H46" s="117">
        <v>65</v>
      </c>
      <c r="I46" s="124">
        <v>0</v>
      </c>
      <c r="J46" s="136">
        <v>24500000</v>
      </c>
      <c r="K46" s="136">
        <v>45500000</v>
      </c>
      <c r="L46" s="125">
        <v>0</v>
      </c>
      <c r="M46" s="136">
        <f t="shared" si="1"/>
        <v>70000000</v>
      </c>
      <c r="N46" s="137">
        <v>5113</v>
      </c>
      <c r="O46" s="138" t="s">
        <v>733</v>
      </c>
    </row>
    <row r="47" spans="1:15" ht="56.25" customHeight="1">
      <c r="A47" s="117">
        <v>6</v>
      </c>
      <c r="B47" s="117" t="s">
        <v>734</v>
      </c>
      <c r="C47" s="117">
        <v>2024</v>
      </c>
      <c r="D47" s="122" t="s">
        <v>692</v>
      </c>
      <c r="E47" s="122" t="s">
        <v>692</v>
      </c>
      <c r="F47" s="123">
        <v>0</v>
      </c>
      <c r="G47" s="117">
        <v>35</v>
      </c>
      <c r="H47" s="117">
        <v>65</v>
      </c>
      <c r="I47" s="124">
        <v>0</v>
      </c>
      <c r="J47" s="136">
        <v>24500000</v>
      </c>
      <c r="K47" s="136">
        <v>45500000</v>
      </c>
      <c r="L47" s="125">
        <v>0</v>
      </c>
      <c r="M47" s="136">
        <f t="shared" si="1"/>
        <v>70000000</v>
      </c>
      <c r="N47" s="137">
        <v>5113</v>
      </c>
      <c r="O47" s="138" t="s">
        <v>727</v>
      </c>
    </row>
    <row r="48" spans="1:15" ht="51">
      <c r="A48" s="117">
        <v>7</v>
      </c>
      <c r="B48" s="117" t="s">
        <v>735</v>
      </c>
      <c r="C48" s="117">
        <v>2024</v>
      </c>
      <c r="D48" s="122" t="s">
        <v>692</v>
      </c>
      <c r="E48" s="122" t="s">
        <v>692</v>
      </c>
      <c r="F48" s="123">
        <v>0</v>
      </c>
      <c r="G48" s="117">
        <v>35</v>
      </c>
      <c r="H48" s="117">
        <v>65</v>
      </c>
      <c r="I48" s="124">
        <v>0</v>
      </c>
      <c r="J48" s="136">
        <v>24500000</v>
      </c>
      <c r="K48" s="136">
        <v>45500000</v>
      </c>
      <c r="L48" s="125">
        <v>0</v>
      </c>
      <c r="M48" s="136">
        <f t="shared" si="1"/>
        <v>70000000</v>
      </c>
      <c r="N48" s="137">
        <v>5113</v>
      </c>
      <c r="O48" s="138" t="s">
        <v>727</v>
      </c>
    </row>
    <row r="49" spans="1:15" ht="51">
      <c r="A49" s="117">
        <v>8</v>
      </c>
      <c r="B49" s="117" t="s">
        <v>736</v>
      </c>
      <c r="C49" s="117">
        <v>2024</v>
      </c>
      <c r="D49" s="122" t="s">
        <v>692</v>
      </c>
      <c r="E49" s="122" t="s">
        <v>692</v>
      </c>
      <c r="F49" s="123">
        <v>0</v>
      </c>
      <c r="G49" s="117">
        <v>35</v>
      </c>
      <c r="H49" s="117">
        <v>65</v>
      </c>
      <c r="I49" s="124">
        <v>0</v>
      </c>
      <c r="J49" s="136">
        <v>24500000</v>
      </c>
      <c r="K49" s="136">
        <v>45500000</v>
      </c>
      <c r="L49" s="125">
        <v>0</v>
      </c>
      <c r="M49" s="136">
        <f t="shared" si="1"/>
        <v>70000000</v>
      </c>
      <c r="N49" s="137">
        <v>5113</v>
      </c>
      <c r="O49" s="138" t="s">
        <v>727</v>
      </c>
    </row>
    <row r="50" spans="1:15" ht="63.75" customHeight="1">
      <c r="A50" s="117">
        <v>9</v>
      </c>
      <c r="B50" s="117" t="s">
        <v>737</v>
      </c>
      <c r="C50" s="117">
        <v>2024</v>
      </c>
      <c r="D50" s="122" t="s">
        <v>692</v>
      </c>
      <c r="E50" s="122" t="s">
        <v>692</v>
      </c>
      <c r="F50" s="123">
        <v>0</v>
      </c>
      <c r="G50" s="117">
        <v>35</v>
      </c>
      <c r="H50" s="117">
        <v>65</v>
      </c>
      <c r="I50" s="124">
        <v>0</v>
      </c>
      <c r="J50" s="136">
        <v>8750000</v>
      </c>
      <c r="K50" s="136">
        <v>16250000</v>
      </c>
      <c r="L50" s="125">
        <v>0</v>
      </c>
      <c r="M50" s="136">
        <f t="shared" si="1"/>
        <v>25000000</v>
      </c>
      <c r="N50" s="137">
        <v>5113</v>
      </c>
      <c r="O50" s="138" t="s">
        <v>727</v>
      </c>
    </row>
    <row r="51" spans="1:15" ht="56.25" customHeight="1">
      <c r="A51" s="117">
        <v>10</v>
      </c>
      <c r="B51" s="120" t="s">
        <v>738</v>
      </c>
      <c r="C51" s="121">
        <v>2024</v>
      </c>
      <c r="D51" s="122" t="s">
        <v>692</v>
      </c>
      <c r="E51" s="122" t="s">
        <v>692</v>
      </c>
      <c r="F51" s="123">
        <v>0</v>
      </c>
      <c r="G51" s="123">
        <v>40</v>
      </c>
      <c r="H51" s="123">
        <v>60</v>
      </c>
      <c r="I51" s="123">
        <v>0</v>
      </c>
      <c r="J51" s="124">
        <v>10899600</v>
      </c>
      <c r="K51" s="124">
        <v>16349400</v>
      </c>
      <c r="L51" s="125">
        <v>0</v>
      </c>
      <c r="M51" s="125">
        <v>27249000</v>
      </c>
      <c r="N51" s="126">
        <v>5113</v>
      </c>
      <c r="O51" s="127" t="s">
        <v>727</v>
      </c>
    </row>
    <row r="52" spans="1:15" ht="51">
      <c r="A52" s="117">
        <v>11</v>
      </c>
      <c r="B52" s="120" t="s">
        <v>739</v>
      </c>
      <c r="C52" s="121">
        <v>2024</v>
      </c>
      <c r="D52" s="122" t="s">
        <v>692</v>
      </c>
      <c r="E52" s="122" t="s">
        <v>692</v>
      </c>
      <c r="F52" s="123">
        <v>0</v>
      </c>
      <c r="G52" s="123">
        <v>40</v>
      </c>
      <c r="H52" s="123">
        <v>60</v>
      </c>
      <c r="I52" s="123">
        <v>0</v>
      </c>
      <c r="J52" s="124">
        <v>11659600</v>
      </c>
      <c r="K52" s="124">
        <v>17489400</v>
      </c>
      <c r="L52" s="125">
        <v>0</v>
      </c>
      <c r="M52" s="125">
        <v>29149000</v>
      </c>
      <c r="N52" s="126">
        <v>5113</v>
      </c>
      <c r="O52" s="127" t="s">
        <v>727</v>
      </c>
    </row>
    <row r="53" spans="1:15" ht="51">
      <c r="A53" s="117">
        <v>12</v>
      </c>
      <c r="B53" s="120" t="s">
        <v>740</v>
      </c>
      <c r="C53" s="121">
        <v>2024</v>
      </c>
      <c r="D53" s="122" t="s">
        <v>692</v>
      </c>
      <c r="E53" s="122" t="s">
        <v>692</v>
      </c>
      <c r="F53" s="123">
        <v>0</v>
      </c>
      <c r="G53" s="123">
        <v>40</v>
      </c>
      <c r="H53" s="123">
        <v>60</v>
      </c>
      <c r="I53" s="123">
        <v>0</v>
      </c>
      <c r="J53" s="124">
        <v>9239600</v>
      </c>
      <c r="K53" s="124">
        <v>13859400</v>
      </c>
      <c r="L53" s="125">
        <v>0</v>
      </c>
      <c r="M53" s="125">
        <v>23099000</v>
      </c>
      <c r="N53" s="126">
        <v>5113</v>
      </c>
      <c r="O53" s="127" t="s">
        <v>727</v>
      </c>
    </row>
    <row r="54" spans="1:15" ht="51">
      <c r="A54" s="117">
        <v>13</v>
      </c>
      <c r="B54" s="120" t="s">
        <v>741</v>
      </c>
      <c r="C54" s="121">
        <v>2024</v>
      </c>
      <c r="D54" s="122" t="s">
        <v>692</v>
      </c>
      <c r="E54" s="122" t="s">
        <v>692</v>
      </c>
      <c r="F54" s="123">
        <v>0</v>
      </c>
      <c r="G54" s="123">
        <v>40</v>
      </c>
      <c r="H54" s="123">
        <v>60</v>
      </c>
      <c r="I54" s="123">
        <v>0</v>
      </c>
      <c r="J54" s="124">
        <v>11601200</v>
      </c>
      <c r="K54" s="124">
        <v>17401800</v>
      </c>
      <c r="L54" s="125">
        <v>0</v>
      </c>
      <c r="M54" s="125">
        <v>29003000</v>
      </c>
      <c r="N54" s="126">
        <v>5113</v>
      </c>
      <c r="O54" s="127" t="s">
        <v>727</v>
      </c>
    </row>
    <row r="55" spans="1:15" ht="51">
      <c r="A55" s="117">
        <v>14</v>
      </c>
      <c r="B55" s="120" t="s">
        <v>742</v>
      </c>
      <c r="C55" s="121">
        <v>2024</v>
      </c>
      <c r="D55" s="139" t="s">
        <v>692</v>
      </c>
      <c r="E55" s="140" t="s">
        <v>692</v>
      </c>
      <c r="F55" s="123">
        <v>0</v>
      </c>
      <c r="G55" s="123">
        <v>40</v>
      </c>
      <c r="H55" s="123">
        <v>60</v>
      </c>
      <c r="I55" s="123">
        <v>0</v>
      </c>
      <c r="J55" s="124">
        <v>11787200</v>
      </c>
      <c r="K55" s="124">
        <v>17680800</v>
      </c>
      <c r="L55" s="125">
        <v>0</v>
      </c>
      <c r="M55" s="125">
        <v>29468000</v>
      </c>
      <c r="N55" s="126">
        <v>5113</v>
      </c>
      <c r="O55" s="127" t="s">
        <v>727</v>
      </c>
    </row>
    <row r="56" spans="1:15" ht="57" customHeight="1">
      <c r="A56" s="117">
        <v>15</v>
      </c>
      <c r="B56" s="120" t="s">
        <v>743</v>
      </c>
      <c r="C56" s="121">
        <v>2024</v>
      </c>
      <c r="D56" s="122" t="s">
        <v>692</v>
      </c>
      <c r="E56" s="140" t="s">
        <v>692</v>
      </c>
      <c r="F56" s="123">
        <v>0</v>
      </c>
      <c r="G56" s="123">
        <v>40</v>
      </c>
      <c r="H56" s="123">
        <v>60</v>
      </c>
      <c r="I56" s="123">
        <v>0</v>
      </c>
      <c r="J56" s="124">
        <v>11735200</v>
      </c>
      <c r="K56" s="124">
        <v>17602800</v>
      </c>
      <c r="L56" s="125">
        <v>0</v>
      </c>
      <c r="M56" s="125">
        <v>29338000</v>
      </c>
      <c r="N56" s="126">
        <v>5113</v>
      </c>
      <c r="O56" s="127" t="s">
        <v>727</v>
      </c>
    </row>
    <row r="57" spans="1:15" ht="63" customHeight="1">
      <c r="A57" s="117">
        <v>16</v>
      </c>
      <c r="B57" s="120" t="s">
        <v>744</v>
      </c>
      <c r="C57" s="121">
        <v>2024</v>
      </c>
      <c r="D57" s="122" t="s">
        <v>692</v>
      </c>
      <c r="E57" s="140" t="s">
        <v>692</v>
      </c>
      <c r="F57" s="123">
        <v>0</v>
      </c>
      <c r="G57" s="123">
        <v>40</v>
      </c>
      <c r="H57" s="123">
        <v>60</v>
      </c>
      <c r="I57" s="123">
        <v>0</v>
      </c>
      <c r="J57" s="124">
        <v>7076000</v>
      </c>
      <c r="K57" s="124">
        <v>10614000</v>
      </c>
      <c r="L57" s="125">
        <v>0</v>
      </c>
      <c r="M57" s="125">
        <v>17690000</v>
      </c>
      <c r="N57" s="126">
        <v>5113</v>
      </c>
      <c r="O57" s="127" t="s">
        <v>727</v>
      </c>
    </row>
    <row r="58" spans="1:15" ht="32.25" customHeight="1">
      <c r="A58" s="141"/>
      <c r="B58" s="154" t="s">
        <v>746</v>
      </c>
      <c r="C58" s="142"/>
      <c r="D58" s="143"/>
      <c r="E58" s="144"/>
      <c r="F58" s="145"/>
      <c r="G58" s="145"/>
      <c r="H58" s="145"/>
      <c r="I58" s="145"/>
      <c r="J58" s="146">
        <f>SUM(J42:J57)</f>
        <v>278748400</v>
      </c>
      <c r="K58" s="146">
        <f>SUM(K42:K57)</f>
        <v>491247600</v>
      </c>
      <c r="L58" s="133"/>
      <c r="M58" s="133">
        <f>SUM(M42:M57)</f>
        <v>769996000</v>
      </c>
      <c r="N58" s="147"/>
      <c r="O58" s="148"/>
    </row>
    <row r="59" spans="1:15" ht="30" customHeight="1">
      <c r="A59" s="149"/>
      <c r="B59" s="154" t="s">
        <v>746</v>
      </c>
      <c r="C59" s="149"/>
      <c r="D59" s="149"/>
      <c r="E59" s="149"/>
      <c r="F59" s="149"/>
      <c r="G59" s="149"/>
      <c r="H59" s="149"/>
      <c r="I59" s="149"/>
      <c r="J59" s="150">
        <f>J58+J41+J12</f>
        <v>1194844762</v>
      </c>
      <c r="K59" s="150">
        <f>K58+K41+K12</f>
        <v>1896895877</v>
      </c>
      <c r="L59" s="150"/>
      <c r="M59" s="150">
        <f>M58+M41+M12</f>
        <v>3091740639</v>
      </c>
      <c r="N59" s="149"/>
      <c r="O59" s="149"/>
    </row>
    <row r="61" spans="1:15" ht="12" customHeight="1"/>
    <row r="65" spans="4:4" ht="15">
      <c r="D65" s="152" t="s">
        <v>745</v>
      </c>
    </row>
  </sheetData>
  <mergeCells count="10">
    <mergeCell ref="A1:O5"/>
    <mergeCell ref="A7:A8"/>
    <mergeCell ref="B7:B8"/>
    <mergeCell ref="C7:C8"/>
    <mergeCell ref="D7:F7"/>
    <mergeCell ref="G7:I7"/>
    <mergeCell ref="J7:L7"/>
    <mergeCell ref="M7:M8"/>
    <mergeCell ref="N7:N8"/>
    <mergeCell ref="O7:O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5"/>
  <sheetViews>
    <sheetView topLeftCell="A20" workbookViewId="0">
      <selection activeCell="T31" sqref="T10:T31"/>
    </sheetView>
  </sheetViews>
  <sheetFormatPr defaultRowHeight="11.25"/>
  <cols>
    <col min="2" max="2" width="32" customWidth="1"/>
    <col min="3" max="3" width="12.5" customWidth="1"/>
    <col min="4" max="4" width="9.33203125" customWidth="1"/>
    <col min="5" max="5" width="8.33203125" customWidth="1"/>
    <col min="6" max="6" width="11.1640625" customWidth="1"/>
    <col min="7" max="7" width="10.6640625" customWidth="1"/>
    <col min="8" max="8" width="12" customWidth="1"/>
    <col min="9" max="9" width="9.83203125" customWidth="1"/>
    <col min="10" max="10" width="19.5" style="151" customWidth="1"/>
    <col min="11" max="11" width="20.6640625" style="151" customWidth="1"/>
    <col min="12" max="12" width="9.33203125" style="151"/>
    <col min="13" max="13" width="22" style="151" customWidth="1"/>
    <col min="14" max="14" width="12.6640625" customWidth="1"/>
    <col min="15" max="15" width="13" customWidth="1"/>
    <col min="16" max="16" width="11.1640625" bestFit="1" customWidth="1"/>
  </cols>
  <sheetData>
    <row r="1" spans="1:20">
      <c r="A1" s="322" t="s">
        <v>750</v>
      </c>
      <c r="B1" s="322"/>
      <c r="C1" s="322"/>
      <c r="D1" s="322"/>
      <c r="E1" s="322"/>
      <c r="F1" s="322"/>
      <c r="G1" s="322"/>
      <c r="H1" s="322"/>
      <c r="I1" s="322"/>
      <c r="J1" s="322"/>
      <c r="K1" s="322"/>
      <c r="L1" s="322"/>
      <c r="M1" s="322"/>
      <c r="N1" s="322"/>
      <c r="O1" s="322"/>
    </row>
    <row r="2" spans="1:20">
      <c r="A2" s="322"/>
      <c r="B2" s="322"/>
      <c r="C2" s="322"/>
      <c r="D2" s="322"/>
      <c r="E2" s="322"/>
      <c r="F2" s="322"/>
      <c r="G2" s="322"/>
      <c r="H2" s="322"/>
      <c r="I2" s="322"/>
      <c r="J2" s="322"/>
      <c r="K2" s="322"/>
      <c r="L2" s="322"/>
      <c r="M2" s="322"/>
      <c r="N2" s="322"/>
      <c r="O2" s="322"/>
    </row>
    <row r="3" spans="1:20">
      <c r="A3" s="322"/>
      <c r="B3" s="322"/>
      <c r="C3" s="322"/>
      <c r="D3" s="322"/>
      <c r="E3" s="322"/>
      <c r="F3" s="322"/>
      <c r="G3" s="322"/>
      <c r="H3" s="322"/>
      <c r="I3" s="322"/>
      <c r="J3" s="322"/>
      <c r="K3" s="322"/>
      <c r="L3" s="322"/>
      <c r="M3" s="322"/>
      <c r="N3" s="322"/>
      <c r="O3" s="322"/>
    </row>
    <row r="4" spans="1:20">
      <c r="A4" s="322"/>
      <c r="B4" s="322"/>
      <c r="C4" s="322"/>
      <c r="D4" s="322"/>
      <c r="E4" s="322"/>
      <c r="F4" s="322"/>
      <c r="G4" s="322"/>
      <c r="H4" s="322"/>
      <c r="I4" s="322"/>
      <c r="J4" s="322"/>
      <c r="K4" s="322"/>
      <c r="L4" s="322"/>
      <c r="M4" s="322"/>
      <c r="N4" s="322"/>
      <c r="O4" s="322"/>
    </row>
    <row r="5" spans="1:20">
      <c r="A5" s="322"/>
      <c r="B5" s="322"/>
      <c r="C5" s="322"/>
      <c r="D5" s="322"/>
      <c r="E5" s="322"/>
      <c r="F5" s="322"/>
      <c r="G5" s="322"/>
      <c r="H5" s="322"/>
      <c r="I5" s="322"/>
      <c r="J5" s="322"/>
      <c r="K5" s="322"/>
      <c r="L5" s="322"/>
      <c r="M5" s="322"/>
      <c r="N5" s="322"/>
      <c r="O5" s="322"/>
    </row>
    <row r="6" spans="1:20">
      <c r="A6" s="115"/>
      <c r="B6" s="115"/>
      <c r="C6" s="115"/>
      <c r="D6" s="115"/>
      <c r="E6" s="115"/>
      <c r="F6" s="115"/>
      <c r="G6" s="115"/>
      <c r="H6" s="115"/>
      <c r="I6" s="115"/>
      <c r="J6" s="116"/>
      <c r="K6" s="116"/>
      <c r="L6" s="116"/>
      <c r="M6" s="116"/>
      <c r="N6" s="115"/>
      <c r="O6" s="115"/>
    </row>
    <row r="7" spans="1:20" ht="12.75">
      <c r="A7" s="323" t="s">
        <v>679</v>
      </c>
      <c r="B7" s="323" t="s">
        <v>680</v>
      </c>
      <c r="C7" s="323" t="s">
        <v>681</v>
      </c>
      <c r="D7" s="323" t="s">
        <v>682</v>
      </c>
      <c r="E7" s="323"/>
      <c r="F7" s="323"/>
      <c r="G7" s="323" t="s">
        <v>683</v>
      </c>
      <c r="H7" s="323"/>
      <c r="I7" s="323"/>
      <c r="J7" s="325" t="s">
        <v>684</v>
      </c>
      <c r="K7" s="325"/>
      <c r="L7" s="325"/>
      <c r="M7" s="325" t="s">
        <v>685</v>
      </c>
      <c r="N7" s="327" t="s">
        <v>686</v>
      </c>
      <c r="O7" s="327" t="s">
        <v>687</v>
      </c>
    </row>
    <row r="8" spans="1:20" ht="81">
      <c r="A8" s="323"/>
      <c r="B8" s="324"/>
      <c r="C8" s="324"/>
      <c r="D8" s="118" t="s">
        <v>688</v>
      </c>
      <c r="E8" s="118" t="s">
        <v>689</v>
      </c>
      <c r="F8" s="118" t="s">
        <v>690</v>
      </c>
      <c r="G8" s="118" t="s">
        <v>688</v>
      </c>
      <c r="H8" s="118" t="s">
        <v>689</v>
      </c>
      <c r="I8" s="118" t="s">
        <v>690</v>
      </c>
      <c r="J8" s="119" t="s">
        <v>688</v>
      </c>
      <c r="K8" s="119" t="s">
        <v>689</v>
      </c>
      <c r="L8" s="119" t="s">
        <v>690</v>
      </c>
      <c r="M8" s="326"/>
      <c r="N8" s="328"/>
      <c r="O8" s="328"/>
    </row>
    <row r="9" spans="1:20" ht="63.75">
      <c r="A9" s="117">
        <v>1</v>
      </c>
      <c r="B9" s="120" t="s">
        <v>691</v>
      </c>
      <c r="C9" s="121">
        <v>2024</v>
      </c>
      <c r="D9" s="122" t="s">
        <v>692</v>
      </c>
      <c r="E9" s="122" t="s">
        <v>692</v>
      </c>
      <c r="F9" s="123">
        <v>0</v>
      </c>
      <c r="G9" s="123">
        <v>40</v>
      </c>
      <c r="H9" s="123">
        <v>60</v>
      </c>
      <c r="I9" s="123">
        <v>0</v>
      </c>
      <c r="J9" s="124">
        <v>10899600</v>
      </c>
      <c r="K9" s="124">
        <v>16349400</v>
      </c>
      <c r="L9" s="125">
        <v>0</v>
      </c>
      <c r="M9" s="125">
        <v>27249000</v>
      </c>
      <c r="N9" s="126">
        <v>5113</v>
      </c>
      <c r="O9" s="127" t="s">
        <v>693</v>
      </c>
    </row>
    <row r="10" spans="1:20" ht="89.25">
      <c r="A10" s="117">
        <v>2</v>
      </c>
      <c r="B10" s="120" t="s">
        <v>694</v>
      </c>
      <c r="C10" s="121">
        <v>2024</v>
      </c>
      <c r="D10" s="122" t="s">
        <v>692</v>
      </c>
      <c r="E10" s="122" t="s">
        <v>692</v>
      </c>
      <c r="F10" s="123">
        <v>0</v>
      </c>
      <c r="G10" s="123">
        <v>40</v>
      </c>
      <c r="H10" s="123">
        <v>60</v>
      </c>
      <c r="I10" s="123">
        <v>0</v>
      </c>
      <c r="J10" s="124">
        <v>11538800</v>
      </c>
      <c r="K10" s="124">
        <v>17308200</v>
      </c>
      <c r="L10" s="125">
        <v>0</v>
      </c>
      <c r="M10" s="125">
        <v>28847000</v>
      </c>
      <c r="N10" s="126">
        <v>5113</v>
      </c>
      <c r="O10" s="127" t="s">
        <v>693</v>
      </c>
      <c r="T10" s="47">
        <v>11200</v>
      </c>
    </row>
    <row r="11" spans="1:20" ht="38.25">
      <c r="A11" s="117">
        <v>3</v>
      </c>
      <c r="B11" s="120" t="s">
        <v>695</v>
      </c>
      <c r="C11" s="121">
        <v>2024</v>
      </c>
      <c r="D11" s="122" t="s">
        <v>692</v>
      </c>
      <c r="E11" s="122" t="s">
        <v>692</v>
      </c>
      <c r="F11" s="123">
        <v>0</v>
      </c>
      <c r="G11" s="123">
        <v>40</v>
      </c>
      <c r="H11" s="123">
        <v>60</v>
      </c>
      <c r="I11" s="123">
        <v>0</v>
      </c>
      <c r="J11" s="124">
        <v>8996400</v>
      </c>
      <c r="K11" s="124">
        <v>13494600</v>
      </c>
      <c r="L11" s="125">
        <v>0</v>
      </c>
      <c r="M11" s="125">
        <v>22491000</v>
      </c>
      <c r="N11" s="126">
        <v>5113</v>
      </c>
      <c r="O11" s="127" t="s">
        <v>693</v>
      </c>
      <c r="T11" s="47">
        <v>10800</v>
      </c>
    </row>
    <row r="12" spans="1:20" ht="42.75" customHeight="1">
      <c r="A12" s="117"/>
      <c r="B12" s="153" t="s">
        <v>746</v>
      </c>
      <c r="C12" s="128"/>
      <c r="D12" s="129"/>
      <c r="E12" s="129"/>
      <c r="F12" s="130"/>
      <c r="G12" s="128"/>
      <c r="H12" s="128"/>
      <c r="I12" s="131"/>
      <c r="J12" s="132">
        <f>SUM(J9:J11)</f>
        <v>31434800</v>
      </c>
      <c r="K12" s="132">
        <f>SUM(K9:K11)</f>
        <v>47152200</v>
      </c>
      <c r="L12" s="133"/>
      <c r="M12" s="132">
        <f>SUM(M9:M11)</f>
        <v>78587000</v>
      </c>
      <c r="N12" s="134"/>
      <c r="O12" s="135"/>
      <c r="T12" s="47">
        <v>10400</v>
      </c>
    </row>
    <row r="13" spans="1:20" ht="42.75" customHeight="1">
      <c r="A13" s="117">
        <v>1</v>
      </c>
      <c r="B13" s="117" t="s">
        <v>696</v>
      </c>
      <c r="C13" s="117">
        <v>2024</v>
      </c>
      <c r="D13" s="122" t="s">
        <v>692</v>
      </c>
      <c r="E13" s="122" t="s">
        <v>692</v>
      </c>
      <c r="F13" s="123">
        <v>0</v>
      </c>
      <c r="G13" s="118"/>
      <c r="H13" s="118"/>
      <c r="I13" s="123">
        <v>0</v>
      </c>
      <c r="J13" s="136">
        <v>67716936</v>
      </c>
      <c r="K13" s="136">
        <v>82765144</v>
      </c>
      <c r="L13" s="125">
        <v>0</v>
      </c>
      <c r="M13" s="136">
        <f t="shared" ref="M13:M21" si="0">J13+K13</f>
        <v>150482080</v>
      </c>
      <c r="N13" s="137">
        <v>5113</v>
      </c>
      <c r="O13" s="138" t="s">
        <v>697</v>
      </c>
      <c r="T13" s="47">
        <v>10800</v>
      </c>
    </row>
    <row r="14" spans="1:20" ht="42.75" customHeight="1">
      <c r="A14" s="117">
        <v>2</v>
      </c>
      <c r="B14" s="117" t="s">
        <v>698</v>
      </c>
      <c r="C14" s="117">
        <v>2024</v>
      </c>
      <c r="D14" s="122" t="s">
        <v>692</v>
      </c>
      <c r="E14" s="122" t="s">
        <v>692</v>
      </c>
      <c r="F14" s="123">
        <v>0</v>
      </c>
      <c r="G14" s="118"/>
      <c r="H14" s="118"/>
      <c r="I14" s="123">
        <v>0</v>
      </c>
      <c r="J14" s="136">
        <v>36743193</v>
      </c>
      <c r="K14" s="136">
        <v>44908347</v>
      </c>
      <c r="L14" s="125">
        <v>0</v>
      </c>
      <c r="M14" s="136">
        <f t="shared" si="0"/>
        <v>81651540</v>
      </c>
      <c r="N14" s="137">
        <v>5113</v>
      </c>
      <c r="O14" s="138" t="s">
        <v>697</v>
      </c>
      <c r="T14" s="47">
        <v>10800</v>
      </c>
    </row>
    <row r="15" spans="1:20" ht="42.75" customHeight="1">
      <c r="A15" s="117">
        <v>3</v>
      </c>
      <c r="B15" s="117" t="s">
        <v>699</v>
      </c>
      <c r="C15" s="117">
        <v>2024</v>
      </c>
      <c r="D15" s="122" t="s">
        <v>692</v>
      </c>
      <c r="E15" s="122" t="s">
        <v>692</v>
      </c>
      <c r="F15" s="123">
        <v>0</v>
      </c>
      <c r="G15" s="118"/>
      <c r="H15" s="118"/>
      <c r="I15" s="123">
        <v>0</v>
      </c>
      <c r="J15" s="136">
        <v>83291054</v>
      </c>
      <c r="K15" s="136">
        <v>101800177</v>
      </c>
      <c r="L15" s="125">
        <v>0</v>
      </c>
      <c r="M15" s="136">
        <f t="shared" si="0"/>
        <v>185091231</v>
      </c>
      <c r="N15" s="137">
        <v>5113</v>
      </c>
      <c r="O15" s="138" t="s">
        <v>697</v>
      </c>
      <c r="T15" s="47">
        <v>10800</v>
      </c>
    </row>
    <row r="16" spans="1:20" ht="42.75" customHeight="1">
      <c r="A16" s="117">
        <v>4</v>
      </c>
      <c r="B16" s="117" t="s">
        <v>700</v>
      </c>
      <c r="C16" s="117">
        <v>2024</v>
      </c>
      <c r="D16" s="122" t="s">
        <v>692</v>
      </c>
      <c r="E16" s="122" t="s">
        <v>692</v>
      </c>
      <c r="F16" s="123">
        <v>0</v>
      </c>
      <c r="G16" s="118"/>
      <c r="H16" s="118"/>
      <c r="I16" s="123">
        <v>0</v>
      </c>
      <c r="J16" s="136">
        <v>63473508</v>
      </c>
      <c r="K16" s="136">
        <v>77578820</v>
      </c>
      <c r="L16" s="125">
        <v>0</v>
      </c>
      <c r="M16" s="136">
        <f t="shared" si="0"/>
        <v>141052328</v>
      </c>
      <c r="N16" s="137">
        <v>5113</v>
      </c>
      <c r="O16" s="138" t="s">
        <v>697</v>
      </c>
      <c r="T16" s="47">
        <v>10800</v>
      </c>
    </row>
    <row r="17" spans="1:20" ht="42.75" customHeight="1">
      <c r="A17" s="117">
        <v>5</v>
      </c>
      <c r="B17" s="120" t="s">
        <v>701</v>
      </c>
      <c r="C17" s="121">
        <v>2024</v>
      </c>
      <c r="D17" s="122" t="s">
        <v>692</v>
      </c>
      <c r="E17" s="122" t="s">
        <v>692</v>
      </c>
      <c r="F17" s="123">
        <v>0</v>
      </c>
      <c r="G17" s="123">
        <v>45</v>
      </c>
      <c r="H17" s="123">
        <v>55</v>
      </c>
      <c r="I17" s="123">
        <v>0</v>
      </c>
      <c r="J17" s="124">
        <v>14085900</v>
      </c>
      <c r="K17" s="124">
        <v>17216100</v>
      </c>
      <c r="L17" s="125">
        <v>0</v>
      </c>
      <c r="M17" s="136">
        <f t="shared" si="0"/>
        <v>31302000</v>
      </c>
      <c r="N17" s="126">
        <v>5113</v>
      </c>
      <c r="O17" s="127" t="s">
        <v>697</v>
      </c>
      <c r="T17" s="47">
        <v>12000</v>
      </c>
    </row>
    <row r="18" spans="1:20" ht="42.75" customHeight="1">
      <c r="A18" s="117">
        <v>6</v>
      </c>
      <c r="B18" s="120" t="s">
        <v>702</v>
      </c>
      <c r="C18" s="121">
        <v>2024</v>
      </c>
      <c r="D18" s="122" t="s">
        <v>692</v>
      </c>
      <c r="E18" s="122" t="s">
        <v>692</v>
      </c>
      <c r="F18" s="123">
        <v>0</v>
      </c>
      <c r="G18" s="123">
        <v>45</v>
      </c>
      <c r="H18" s="123">
        <v>55</v>
      </c>
      <c r="I18" s="123">
        <v>0</v>
      </c>
      <c r="J18" s="124">
        <v>86083000</v>
      </c>
      <c r="K18" s="124">
        <v>105213000</v>
      </c>
      <c r="L18" s="125"/>
      <c r="M18" s="136">
        <f t="shared" si="0"/>
        <v>191296000</v>
      </c>
      <c r="N18" s="126">
        <v>5113</v>
      </c>
      <c r="O18" s="127" t="s">
        <v>697</v>
      </c>
      <c r="T18" s="47">
        <v>10000</v>
      </c>
    </row>
    <row r="19" spans="1:20" ht="42.75" customHeight="1">
      <c r="A19" s="117">
        <v>7</v>
      </c>
      <c r="B19" s="120" t="s">
        <v>703</v>
      </c>
      <c r="C19" s="121">
        <v>2024</v>
      </c>
      <c r="D19" s="122" t="s">
        <v>692</v>
      </c>
      <c r="E19" s="122" t="s">
        <v>692</v>
      </c>
      <c r="F19" s="123">
        <v>0</v>
      </c>
      <c r="G19" s="123">
        <v>55</v>
      </c>
      <c r="H19" s="123">
        <v>45</v>
      </c>
      <c r="I19" s="123">
        <v>0</v>
      </c>
      <c r="J19" s="124">
        <v>24750000</v>
      </c>
      <c r="K19" s="124">
        <v>20250000</v>
      </c>
      <c r="L19" s="125"/>
      <c r="M19" s="136">
        <f t="shared" si="0"/>
        <v>45000000</v>
      </c>
      <c r="N19" s="126">
        <v>5113</v>
      </c>
      <c r="O19" s="127" t="s">
        <v>697</v>
      </c>
      <c r="T19" s="47">
        <v>8000</v>
      </c>
    </row>
    <row r="20" spans="1:20" ht="42.75" customHeight="1">
      <c r="A20" s="117">
        <v>8</v>
      </c>
      <c r="B20" s="120" t="s">
        <v>704</v>
      </c>
      <c r="C20" s="121">
        <v>2024</v>
      </c>
      <c r="D20" s="122" t="s">
        <v>692</v>
      </c>
      <c r="E20" s="122" t="s">
        <v>692</v>
      </c>
      <c r="F20" s="123">
        <v>0</v>
      </c>
      <c r="G20" s="123">
        <v>55</v>
      </c>
      <c r="H20" s="123">
        <v>45</v>
      </c>
      <c r="I20" s="123">
        <v>0</v>
      </c>
      <c r="J20" s="124">
        <v>55000000</v>
      </c>
      <c r="K20" s="124">
        <v>45000000</v>
      </c>
      <c r="L20" s="125"/>
      <c r="M20" s="136">
        <f t="shared" si="0"/>
        <v>100000000</v>
      </c>
      <c r="N20" s="126">
        <v>5113</v>
      </c>
      <c r="O20" s="127" t="s">
        <v>697</v>
      </c>
      <c r="T20" s="47">
        <v>12800</v>
      </c>
    </row>
    <row r="21" spans="1:20" ht="42.75" customHeight="1">
      <c r="A21" s="117">
        <v>9</v>
      </c>
      <c r="B21" s="120" t="s">
        <v>705</v>
      </c>
      <c r="C21" s="121">
        <v>2024</v>
      </c>
      <c r="D21" s="122" t="s">
        <v>692</v>
      </c>
      <c r="E21" s="122" t="s">
        <v>692</v>
      </c>
      <c r="F21" s="123">
        <v>0</v>
      </c>
      <c r="G21" s="123">
        <v>55</v>
      </c>
      <c r="H21" s="123">
        <v>45</v>
      </c>
      <c r="I21" s="123">
        <v>0</v>
      </c>
      <c r="J21" s="124">
        <v>35750000</v>
      </c>
      <c r="K21" s="124">
        <v>29250000</v>
      </c>
      <c r="L21" s="125"/>
      <c r="M21" s="136">
        <f t="shared" si="0"/>
        <v>65000000</v>
      </c>
      <c r="N21" s="126">
        <v>5113</v>
      </c>
      <c r="O21" s="127" t="s">
        <v>697</v>
      </c>
      <c r="T21" s="47">
        <v>10800</v>
      </c>
    </row>
    <row r="22" spans="1:20" ht="42.75" customHeight="1">
      <c r="A22" s="117">
        <v>10</v>
      </c>
      <c r="B22" s="120" t="s">
        <v>706</v>
      </c>
      <c r="C22" s="121">
        <v>2024</v>
      </c>
      <c r="D22" s="139" t="s">
        <v>692</v>
      </c>
      <c r="E22" s="122" t="s">
        <v>692</v>
      </c>
      <c r="F22" s="123">
        <v>0</v>
      </c>
      <c r="G22" s="123">
        <v>45</v>
      </c>
      <c r="H22" s="123">
        <v>55</v>
      </c>
      <c r="I22" s="123">
        <v>0</v>
      </c>
      <c r="J22" s="124">
        <v>46325700</v>
      </c>
      <c r="K22" s="124">
        <v>56620300</v>
      </c>
      <c r="L22" s="125">
        <v>0</v>
      </c>
      <c r="M22" s="125">
        <v>102946000</v>
      </c>
      <c r="N22" s="126">
        <v>5113</v>
      </c>
      <c r="O22" s="127" t="s">
        <v>697</v>
      </c>
      <c r="T22" s="47">
        <v>11600</v>
      </c>
    </row>
    <row r="23" spans="1:20" ht="52.5" customHeight="1">
      <c r="A23" s="117">
        <v>11</v>
      </c>
      <c r="B23" s="120" t="s">
        <v>707</v>
      </c>
      <c r="C23" s="121">
        <v>2024</v>
      </c>
      <c r="D23" s="122" t="s">
        <v>692</v>
      </c>
      <c r="E23" s="122" t="s">
        <v>692</v>
      </c>
      <c r="F23" s="123">
        <v>0</v>
      </c>
      <c r="G23" s="123">
        <v>45</v>
      </c>
      <c r="H23" s="123">
        <v>55</v>
      </c>
      <c r="I23" s="123">
        <v>0</v>
      </c>
      <c r="J23" s="124">
        <v>19125000</v>
      </c>
      <c r="K23" s="124">
        <v>23375000</v>
      </c>
      <c r="L23" s="125">
        <v>0</v>
      </c>
      <c r="M23" s="125">
        <v>42500000</v>
      </c>
      <c r="N23" s="126">
        <v>5112</v>
      </c>
      <c r="O23" s="127" t="s">
        <v>697</v>
      </c>
      <c r="T23" s="47">
        <v>11600</v>
      </c>
    </row>
    <row r="24" spans="1:20" ht="42.75" customHeight="1">
      <c r="A24" s="117">
        <v>12</v>
      </c>
      <c r="B24" s="120" t="s">
        <v>708</v>
      </c>
      <c r="C24" s="121">
        <v>2024</v>
      </c>
      <c r="D24" s="122" t="s">
        <v>709</v>
      </c>
      <c r="E24" s="122" t="s">
        <v>692</v>
      </c>
      <c r="F24" s="123">
        <v>0</v>
      </c>
      <c r="G24" s="123">
        <v>25</v>
      </c>
      <c r="H24" s="123">
        <v>75</v>
      </c>
      <c r="I24" s="123">
        <v>0</v>
      </c>
      <c r="J24" s="124">
        <v>10626250</v>
      </c>
      <c r="K24" s="124">
        <v>31878750</v>
      </c>
      <c r="L24" s="125">
        <v>0</v>
      </c>
      <c r="M24" s="125">
        <v>42505000</v>
      </c>
      <c r="N24" s="126">
        <v>5112</v>
      </c>
      <c r="O24" s="127" t="s">
        <v>697</v>
      </c>
      <c r="T24" s="47">
        <v>11600</v>
      </c>
    </row>
    <row r="25" spans="1:20" ht="42.75" customHeight="1">
      <c r="A25" s="117">
        <v>13</v>
      </c>
      <c r="B25" s="120" t="s">
        <v>710</v>
      </c>
      <c r="C25" s="121">
        <v>2024</v>
      </c>
      <c r="D25" s="139" t="s">
        <v>692</v>
      </c>
      <c r="E25" s="122" t="s">
        <v>692</v>
      </c>
      <c r="F25" s="123">
        <v>0</v>
      </c>
      <c r="G25" s="123">
        <v>25</v>
      </c>
      <c r="H25" s="123">
        <v>75</v>
      </c>
      <c r="I25" s="123">
        <v>0</v>
      </c>
      <c r="J25" s="124">
        <v>21334500</v>
      </c>
      <c r="K25" s="124">
        <v>64003500</v>
      </c>
      <c r="L25" s="125">
        <v>0</v>
      </c>
      <c r="M25" s="125">
        <v>85338000</v>
      </c>
      <c r="N25" s="126">
        <v>5112</v>
      </c>
      <c r="O25" s="127" t="s">
        <v>697</v>
      </c>
      <c r="T25" s="47">
        <v>7200</v>
      </c>
    </row>
    <row r="26" spans="1:20" ht="42.75" customHeight="1">
      <c r="A26" s="117">
        <v>14</v>
      </c>
      <c r="B26" s="120" t="s">
        <v>711</v>
      </c>
      <c r="C26" s="121">
        <v>2024</v>
      </c>
      <c r="D26" s="122" t="s">
        <v>692</v>
      </c>
      <c r="E26" s="122" t="s">
        <v>692</v>
      </c>
      <c r="F26" s="123">
        <v>0</v>
      </c>
      <c r="G26" s="123">
        <v>25</v>
      </c>
      <c r="H26" s="123">
        <v>75</v>
      </c>
      <c r="I26" s="123">
        <v>0</v>
      </c>
      <c r="J26" s="124">
        <v>7495000</v>
      </c>
      <c r="K26" s="124">
        <v>22485000</v>
      </c>
      <c r="L26" s="125">
        <v>0</v>
      </c>
      <c r="M26" s="125">
        <v>29980000</v>
      </c>
      <c r="N26" s="126">
        <v>5112</v>
      </c>
      <c r="O26" s="127" t="s">
        <v>697</v>
      </c>
      <c r="T26" s="47">
        <v>12400</v>
      </c>
    </row>
    <row r="27" spans="1:20" ht="42.75" customHeight="1">
      <c r="A27" s="117">
        <v>15</v>
      </c>
      <c r="B27" s="120" t="s">
        <v>712</v>
      </c>
      <c r="C27" s="121">
        <v>2024</v>
      </c>
      <c r="D27" s="122" t="s">
        <v>692</v>
      </c>
      <c r="E27" s="122" t="s">
        <v>692</v>
      </c>
      <c r="F27" s="123">
        <v>0</v>
      </c>
      <c r="G27" s="123">
        <v>25</v>
      </c>
      <c r="H27" s="123">
        <v>75</v>
      </c>
      <c r="I27" s="123">
        <v>0</v>
      </c>
      <c r="J27" s="124">
        <v>9125000</v>
      </c>
      <c r="K27" s="124">
        <v>27375000</v>
      </c>
      <c r="L27" s="125">
        <v>0</v>
      </c>
      <c r="M27" s="125">
        <v>36500000</v>
      </c>
      <c r="N27" s="126">
        <v>5112</v>
      </c>
      <c r="O27" s="127" t="s">
        <v>697</v>
      </c>
      <c r="T27" s="47">
        <v>24000</v>
      </c>
    </row>
    <row r="28" spans="1:20" ht="42.75" customHeight="1">
      <c r="A28" s="117">
        <v>16</v>
      </c>
      <c r="B28" s="120" t="s">
        <v>713</v>
      </c>
      <c r="C28" s="121">
        <v>2024</v>
      </c>
      <c r="D28" s="122" t="s">
        <v>692</v>
      </c>
      <c r="E28" s="122" t="s">
        <v>692</v>
      </c>
      <c r="F28" s="123">
        <v>0</v>
      </c>
      <c r="G28" s="123">
        <v>45</v>
      </c>
      <c r="H28" s="123">
        <v>55</v>
      </c>
      <c r="I28" s="123">
        <v>0</v>
      </c>
      <c r="J28" s="124">
        <v>5916357</v>
      </c>
      <c r="K28" s="124">
        <v>7231103</v>
      </c>
      <c r="L28" s="125">
        <v>0</v>
      </c>
      <c r="M28" s="125">
        <v>13147460</v>
      </c>
      <c r="N28" s="126">
        <v>5113</v>
      </c>
      <c r="O28" s="127" t="s">
        <v>697</v>
      </c>
      <c r="T28" s="47">
        <v>18000</v>
      </c>
    </row>
    <row r="29" spans="1:20" ht="42.75" customHeight="1">
      <c r="A29" s="117">
        <v>17</v>
      </c>
      <c r="B29" s="120" t="s">
        <v>714</v>
      </c>
      <c r="C29" s="121">
        <v>2024</v>
      </c>
      <c r="D29" s="122" t="s">
        <v>692</v>
      </c>
      <c r="E29" s="122" t="s">
        <v>692</v>
      </c>
      <c r="F29" s="123">
        <v>0</v>
      </c>
      <c r="G29" s="123">
        <v>45</v>
      </c>
      <c r="H29" s="123">
        <v>55</v>
      </c>
      <c r="I29" s="123">
        <v>0</v>
      </c>
      <c r="J29" s="124">
        <v>6010717.5</v>
      </c>
      <c r="K29" s="124">
        <v>7346432.5</v>
      </c>
      <c r="L29" s="125">
        <v>0</v>
      </c>
      <c r="M29" s="125">
        <v>13357150</v>
      </c>
      <c r="N29" s="126">
        <v>5113</v>
      </c>
      <c r="O29" s="127" t="s">
        <v>697</v>
      </c>
      <c r="T29" s="258">
        <v>10800</v>
      </c>
    </row>
    <row r="30" spans="1:20" ht="42.75" customHeight="1">
      <c r="A30" s="117">
        <v>18</v>
      </c>
      <c r="B30" s="120" t="s">
        <v>715</v>
      </c>
      <c r="C30" s="121">
        <v>2024</v>
      </c>
      <c r="D30" s="122" t="s">
        <v>692</v>
      </c>
      <c r="E30" s="122" t="s">
        <v>692</v>
      </c>
      <c r="F30" s="123">
        <v>0</v>
      </c>
      <c r="G30" s="123">
        <v>45</v>
      </c>
      <c r="H30" s="123">
        <v>55</v>
      </c>
      <c r="I30" s="123">
        <v>0</v>
      </c>
      <c r="J30" s="124">
        <v>34888180.5</v>
      </c>
      <c r="K30" s="124">
        <v>42641109.5</v>
      </c>
      <c r="L30" s="125">
        <v>0</v>
      </c>
      <c r="M30" s="125">
        <v>77529290</v>
      </c>
      <c r="N30" s="126">
        <v>5113</v>
      </c>
      <c r="O30" s="127" t="s">
        <v>697</v>
      </c>
      <c r="T30" s="196">
        <v>12000</v>
      </c>
    </row>
    <row r="31" spans="1:20" ht="42.75" customHeight="1">
      <c r="A31" s="117">
        <v>19</v>
      </c>
      <c r="B31" s="120" t="s">
        <v>716</v>
      </c>
      <c r="C31" s="121">
        <v>2024</v>
      </c>
      <c r="D31" s="122" t="s">
        <v>692</v>
      </c>
      <c r="E31" s="122" t="s">
        <v>692</v>
      </c>
      <c r="F31" s="123">
        <v>0</v>
      </c>
      <c r="G31" s="123">
        <v>45</v>
      </c>
      <c r="H31" s="123">
        <v>55</v>
      </c>
      <c r="I31" s="123">
        <v>0</v>
      </c>
      <c r="J31" s="124">
        <v>28591474.5</v>
      </c>
      <c r="K31" s="124">
        <v>34945135.5</v>
      </c>
      <c r="L31" s="125">
        <v>0</v>
      </c>
      <c r="M31" s="125">
        <v>63536610</v>
      </c>
      <c r="N31" s="126">
        <v>5113</v>
      </c>
      <c r="O31" s="127" t="s">
        <v>697</v>
      </c>
      <c r="T31" s="258">
        <f>SUM(T10:T30)</f>
        <v>248400</v>
      </c>
    </row>
    <row r="32" spans="1:20" ht="42.75" customHeight="1">
      <c r="A32" s="117">
        <v>20</v>
      </c>
      <c r="B32" s="120" t="s">
        <v>717</v>
      </c>
      <c r="C32" s="121">
        <v>2024</v>
      </c>
      <c r="D32" s="122" t="s">
        <v>692</v>
      </c>
      <c r="E32" s="122" t="s">
        <v>692</v>
      </c>
      <c r="F32" s="123">
        <v>0</v>
      </c>
      <c r="G32" s="123">
        <v>45</v>
      </c>
      <c r="H32" s="123">
        <v>55</v>
      </c>
      <c r="I32" s="123">
        <v>0</v>
      </c>
      <c r="J32" s="124">
        <v>14540719.5</v>
      </c>
      <c r="K32" s="124">
        <v>17771990.5</v>
      </c>
      <c r="L32" s="125">
        <v>0</v>
      </c>
      <c r="M32" s="125">
        <v>32312710</v>
      </c>
      <c r="N32" s="126">
        <v>5113</v>
      </c>
      <c r="O32" s="127" t="s">
        <v>697</v>
      </c>
    </row>
    <row r="33" spans="1:15" ht="42.75" customHeight="1">
      <c r="A33" s="117">
        <v>21</v>
      </c>
      <c r="B33" s="120" t="s">
        <v>718</v>
      </c>
      <c r="C33" s="121">
        <v>2024</v>
      </c>
      <c r="D33" s="122" t="s">
        <v>692</v>
      </c>
      <c r="E33" s="122" t="s">
        <v>692</v>
      </c>
      <c r="F33" s="123">
        <v>0</v>
      </c>
      <c r="G33" s="123">
        <v>25</v>
      </c>
      <c r="H33" s="123">
        <v>75</v>
      </c>
      <c r="I33" s="123">
        <v>0</v>
      </c>
      <c r="J33" s="124">
        <v>28174881</v>
      </c>
      <c r="K33" s="124">
        <v>65741389</v>
      </c>
      <c r="L33" s="125">
        <v>0</v>
      </c>
      <c r="M33" s="125">
        <v>93916270</v>
      </c>
      <c r="N33" s="126">
        <v>5112</v>
      </c>
      <c r="O33" s="127" t="s">
        <v>697</v>
      </c>
    </row>
    <row r="34" spans="1:15" ht="42.75" customHeight="1">
      <c r="A34" s="117">
        <v>22</v>
      </c>
      <c r="B34" s="120" t="s">
        <v>719</v>
      </c>
      <c r="C34" s="121">
        <v>2024</v>
      </c>
      <c r="D34" s="122" t="s">
        <v>692</v>
      </c>
      <c r="E34" s="122" t="s">
        <v>692</v>
      </c>
      <c r="F34" s="123">
        <v>0</v>
      </c>
      <c r="G34" s="123">
        <v>25</v>
      </c>
      <c r="H34" s="123">
        <v>75</v>
      </c>
      <c r="I34" s="123">
        <v>0</v>
      </c>
      <c r="J34" s="124">
        <v>7300293</v>
      </c>
      <c r="K34" s="124">
        <v>17034017</v>
      </c>
      <c r="L34" s="125">
        <v>0</v>
      </c>
      <c r="M34" s="125">
        <v>24334310</v>
      </c>
      <c r="N34" s="126">
        <v>5112</v>
      </c>
      <c r="O34" s="127" t="s">
        <v>697</v>
      </c>
    </row>
    <row r="35" spans="1:15" ht="42.75" customHeight="1">
      <c r="A35" s="117">
        <v>23</v>
      </c>
      <c r="B35" s="120" t="s">
        <v>720</v>
      </c>
      <c r="C35" s="121">
        <v>2024</v>
      </c>
      <c r="D35" s="122" t="s">
        <v>692</v>
      </c>
      <c r="E35" s="122" t="s">
        <v>692</v>
      </c>
      <c r="F35" s="123">
        <v>0</v>
      </c>
      <c r="G35" s="123">
        <v>25</v>
      </c>
      <c r="H35" s="123">
        <v>75</v>
      </c>
      <c r="I35" s="123">
        <v>0</v>
      </c>
      <c r="J35" s="124">
        <v>21097977</v>
      </c>
      <c r="K35" s="124">
        <v>49228613</v>
      </c>
      <c r="L35" s="125">
        <v>0</v>
      </c>
      <c r="M35" s="125">
        <v>70326590</v>
      </c>
      <c r="N35" s="126">
        <v>5112</v>
      </c>
      <c r="O35" s="127" t="s">
        <v>697</v>
      </c>
    </row>
    <row r="36" spans="1:15" ht="42.75" customHeight="1">
      <c r="A36" s="117">
        <v>24</v>
      </c>
      <c r="B36" s="120" t="s">
        <v>721</v>
      </c>
      <c r="C36" s="121">
        <v>2024</v>
      </c>
      <c r="D36" s="122" t="s">
        <v>692</v>
      </c>
      <c r="E36" s="122" t="s">
        <v>692</v>
      </c>
      <c r="F36" s="123">
        <v>0</v>
      </c>
      <c r="G36" s="123">
        <v>25</v>
      </c>
      <c r="H36" s="123">
        <v>75</v>
      </c>
      <c r="I36" s="123">
        <v>0</v>
      </c>
      <c r="J36" s="124">
        <v>12067035</v>
      </c>
      <c r="K36" s="124">
        <v>28156415</v>
      </c>
      <c r="L36" s="125">
        <v>0</v>
      </c>
      <c r="M36" s="125">
        <v>40223450</v>
      </c>
      <c r="N36" s="126">
        <v>5112</v>
      </c>
      <c r="O36" s="127" t="s">
        <v>697</v>
      </c>
    </row>
    <row r="37" spans="1:15" ht="42.75" customHeight="1">
      <c r="A37" s="117">
        <v>25</v>
      </c>
      <c r="B37" s="120" t="s">
        <v>722</v>
      </c>
      <c r="C37" s="121">
        <v>2024</v>
      </c>
      <c r="D37" s="122" t="s">
        <v>692</v>
      </c>
      <c r="E37" s="122" t="s">
        <v>692</v>
      </c>
      <c r="F37" s="123">
        <v>0</v>
      </c>
      <c r="G37" s="123">
        <v>25</v>
      </c>
      <c r="H37" s="123">
        <v>75</v>
      </c>
      <c r="I37" s="123">
        <v>0</v>
      </c>
      <c r="J37" s="124">
        <v>8262462</v>
      </c>
      <c r="K37" s="124">
        <v>19279078</v>
      </c>
      <c r="L37" s="125">
        <v>0</v>
      </c>
      <c r="M37" s="125">
        <v>27541540</v>
      </c>
      <c r="N37" s="126">
        <v>5112</v>
      </c>
      <c r="O37" s="127" t="s">
        <v>697</v>
      </c>
    </row>
    <row r="38" spans="1:15" ht="42.75" customHeight="1">
      <c r="A38" s="117">
        <v>26</v>
      </c>
      <c r="B38" s="120" t="s">
        <v>723</v>
      </c>
      <c r="C38" s="121">
        <v>2024</v>
      </c>
      <c r="D38" s="122" t="s">
        <v>692</v>
      </c>
      <c r="E38" s="122" t="s">
        <v>692</v>
      </c>
      <c r="F38" s="123">
        <v>0</v>
      </c>
      <c r="G38" s="123">
        <v>25</v>
      </c>
      <c r="H38" s="123">
        <v>75</v>
      </c>
      <c r="I38" s="123">
        <v>0</v>
      </c>
      <c r="J38" s="124">
        <v>97139796</v>
      </c>
      <c r="K38" s="124">
        <v>226659524</v>
      </c>
      <c r="L38" s="125">
        <v>0</v>
      </c>
      <c r="M38" s="125">
        <v>323799320</v>
      </c>
      <c r="N38" s="126">
        <v>5112</v>
      </c>
      <c r="O38" s="127" t="s">
        <v>697</v>
      </c>
    </row>
    <row r="39" spans="1:15" ht="42.75" customHeight="1">
      <c r="A39" s="117">
        <v>27</v>
      </c>
      <c r="B39" s="120" t="s">
        <v>724</v>
      </c>
      <c r="C39" s="121">
        <v>2024</v>
      </c>
      <c r="D39" s="122" t="s">
        <v>692</v>
      </c>
      <c r="E39" s="122" t="s">
        <v>692</v>
      </c>
      <c r="F39" s="123">
        <v>0</v>
      </c>
      <c r="G39" s="123">
        <v>25</v>
      </c>
      <c r="H39" s="123">
        <v>75</v>
      </c>
      <c r="I39" s="123">
        <v>0</v>
      </c>
      <c r="J39" s="124">
        <v>17465433</v>
      </c>
      <c r="K39" s="124">
        <v>40752677</v>
      </c>
      <c r="L39" s="125">
        <v>0</v>
      </c>
      <c r="M39" s="125">
        <v>58218110</v>
      </c>
      <c r="N39" s="126">
        <v>5112</v>
      </c>
      <c r="O39" s="127" t="s">
        <v>697</v>
      </c>
    </row>
    <row r="40" spans="1:15" ht="42.75" customHeight="1">
      <c r="A40" s="117">
        <v>28</v>
      </c>
      <c r="B40" s="120" t="s">
        <v>725</v>
      </c>
      <c r="C40" s="121">
        <v>2024</v>
      </c>
      <c r="D40" s="122" t="s">
        <v>692</v>
      </c>
      <c r="E40" s="122" t="s">
        <v>692</v>
      </c>
      <c r="F40" s="123">
        <v>0</v>
      </c>
      <c r="G40" s="123">
        <v>25</v>
      </c>
      <c r="H40" s="123">
        <v>75</v>
      </c>
      <c r="I40" s="123">
        <v>0</v>
      </c>
      <c r="J40" s="124">
        <v>22281195</v>
      </c>
      <c r="K40" s="124">
        <v>51989455</v>
      </c>
      <c r="L40" s="125">
        <v>0</v>
      </c>
      <c r="M40" s="125">
        <v>74270650</v>
      </c>
      <c r="N40" s="126">
        <v>5112</v>
      </c>
      <c r="O40" s="127" t="s">
        <v>697</v>
      </c>
    </row>
    <row r="41" spans="1:15" ht="42.75" customHeight="1">
      <c r="A41" s="128"/>
      <c r="B41" s="153" t="s">
        <v>746</v>
      </c>
      <c r="C41" s="128"/>
      <c r="D41" s="129"/>
      <c r="E41" s="129"/>
      <c r="F41" s="130"/>
      <c r="G41" s="128"/>
      <c r="H41" s="128"/>
      <c r="I41" s="131"/>
      <c r="J41" s="132">
        <f>SUM(J13:J40)</f>
        <v>884661562</v>
      </c>
      <c r="K41" s="132">
        <f>SUM(K13:K40)</f>
        <v>1358496077</v>
      </c>
      <c r="L41" s="133"/>
      <c r="M41" s="132">
        <f>SUM(M13:M40)</f>
        <v>2243157639</v>
      </c>
      <c r="N41" s="134"/>
      <c r="O41" s="135"/>
    </row>
    <row r="42" spans="1:15" ht="42.75" customHeight="1">
      <c r="A42" s="117">
        <v>1</v>
      </c>
      <c r="B42" s="117" t="s">
        <v>726</v>
      </c>
      <c r="C42" s="117">
        <v>2024</v>
      </c>
      <c r="D42" s="122" t="s">
        <v>692</v>
      </c>
      <c r="E42" s="122" t="s">
        <v>692</v>
      </c>
      <c r="F42" s="123">
        <v>0</v>
      </c>
      <c r="G42" s="117">
        <v>35</v>
      </c>
      <c r="H42" s="117">
        <v>65</v>
      </c>
      <c r="I42" s="124">
        <v>0</v>
      </c>
      <c r="J42" s="136">
        <v>24500000</v>
      </c>
      <c r="K42" s="136">
        <v>45500000</v>
      </c>
      <c r="L42" s="125">
        <v>0</v>
      </c>
      <c r="M42" s="136">
        <f>J42+K42</f>
        <v>70000000</v>
      </c>
      <c r="N42" s="137">
        <v>5113</v>
      </c>
      <c r="O42" s="138" t="s">
        <v>727</v>
      </c>
    </row>
    <row r="43" spans="1:15" ht="55.5" customHeight="1">
      <c r="A43" s="117">
        <v>2</v>
      </c>
      <c r="B43" s="117" t="s">
        <v>728</v>
      </c>
      <c r="C43" s="117">
        <v>2024</v>
      </c>
      <c r="D43" s="122" t="s">
        <v>692</v>
      </c>
      <c r="E43" s="122" t="s">
        <v>692</v>
      </c>
      <c r="F43" s="123">
        <v>0</v>
      </c>
      <c r="G43" s="117">
        <v>35</v>
      </c>
      <c r="H43" s="117">
        <v>65</v>
      </c>
      <c r="I43" s="124">
        <v>0</v>
      </c>
      <c r="J43" s="136">
        <v>24500000</v>
      </c>
      <c r="K43" s="136">
        <v>45500000</v>
      </c>
      <c r="L43" s="125">
        <v>0</v>
      </c>
      <c r="M43" s="136">
        <f t="shared" ref="M43:M50" si="1">J43+K43</f>
        <v>70000000</v>
      </c>
      <c r="N43" s="137">
        <v>5113</v>
      </c>
      <c r="O43" s="138" t="s">
        <v>727</v>
      </c>
    </row>
    <row r="44" spans="1:15" ht="55.5" customHeight="1">
      <c r="A44" s="117">
        <v>3</v>
      </c>
      <c r="B44" s="117" t="s">
        <v>729</v>
      </c>
      <c r="C44" s="117">
        <v>2024</v>
      </c>
      <c r="D44" s="122" t="s">
        <v>692</v>
      </c>
      <c r="E44" s="122" t="s">
        <v>692</v>
      </c>
      <c r="F44" s="123">
        <v>0</v>
      </c>
      <c r="G44" s="117">
        <v>35</v>
      </c>
      <c r="H44" s="117">
        <v>65</v>
      </c>
      <c r="I44" s="124">
        <v>0</v>
      </c>
      <c r="J44" s="136">
        <v>24500000</v>
      </c>
      <c r="K44" s="136">
        <v>45500000</v>
      </c>
      <c r="L44" s="125">
        <v>0</v>
      </c>
      <c r="M44" s="136">
        <f t="shared" si="1"/>
        <v>70000000</v>
      </c>
      <c r="N44" s="137">
        <v>5113</v>
      </c>
      <c r="O44" s="138" t="s">
        <v>727</v>
      </c>
    </row>
    <row r="45" spans="1:15" ht="55.5" customHeight="1">
      <c r="A45" s="117">
        <v>4</v>
      </c>
      <c r="B45" s="117" t="s">
        <v>730</v>
      </c>
      <c r="C45" s="117">
        <v>2024</v>
      </c>
      <c r="D45" s="122" t="s">
        <v>692</v>
      </c>
      <c r="E45" s="122" t="s">
        <v>692</v>
      </c>
      <c r="F45" s="123">
        <v>1</v>
      </c>
      <c r="G45" s="117">
        <v>35</v>
      </c>
      <c r="H45" s="117">
        <v>65</v>
      </c>
      <c r="I45" s="124">
        <v>0</v>
      </c>
      <c r="J45" s="136">
        <v>24500000</v>
      </c>
      <c r="K45" s="136">
        <v>45500000</v>
      </c>
      <c r="L45" s="125">
        <v>0</v>
      </c>
      <c r="M45" s="136">
        <f t="shared" si="1"/>
        <v>70000000</v>
      </c>
      <c r="N45" s="137">
        <v>5113</v>
      </c>
      <c r="O45" s="138" t="s">
        <v>731</v>
      </c>
    </row>
    <row r="46" spans="1:15" ht="55.5" customHeight="1">
      <c r="A46" s="117">
        <v>5</v>
      </c>
      <c r="B46" s="117" t="s">
        <v>732</v>
      </c>
      <c r="C46" s="117">
        <v>2024</v>
      </c>
      <c r="D46" s="122" t="s">
        <v>692</v>
      </c>
      <c r="E46" s="122" t="s">
        <v>692</v>
      </c>
      <c r="F46" s="123">
        <v>2</v>
      </c>
      <c r="G46" s="117">
        <v>35</v>
      </c>
      <c r="H46" s="117">
        <v>65</v>
      </c>
      <c r="I46" s="124">
        <v>0</v>
      </c>
      <c r="J46" s="136">
        <v>24500000</v>
      </c>
      <c r="K46" s="136">
        <v>45500000</v>
      </c>
      <c r="L46" s="125">
        <v>0</v>
      </c>
      <c r="M46" s="136">
        <f t="shared" si="1"/>
        <v>70000000</v>
      </c>
      <c r="N46" s="137">
        <v>5113</v>
      </c>
      <c r="O46" s="138" t="s">
        <v>733</v>
      </c>
    </row>
    <row r="47" spans="1:15" ht="56.25" customHeight="1">
      <c r="A47" s="117">
        <v>6</v>
      </c>
      <c r="B47" s="117" t="s">
        <v>734</v>
      </c>
      <c r="C47" s="117">
        <v>2024</v>
      </c>
      <c r="D47" s="122" t="s">
        <v>692</v>
      </c>
      <c r="E47" s="122" t="s">
        <v>692</v>
      </c>
      <c r="F47" s="123">
        <v>0</v>
      </c>
      <c r="G47" s="117">
        <v>35</v>
      </c>
      <c r="H47" s="117">
        <v>65</v>
      </c>
      <c r="I47" s="124">
        <v>0</v>
      </c>
      <c r="J47" s="136">
        <v>24500000</v>
      </c>
      <c r="K47" s="136">
        <v>45500000</v>
      </c>
      <c r="L47" s="125">
        <v>0</v>
      </c>
      <c r="M47" s="136">
        <f t="shared" si="1"/>
        <v>70000000</v>
      </c>
      <c r="N47" s="137">
        <v>5113</v>
      </c>
      <c r="O47" s="138" t="s">
        <v>727</v>
      </c>
    </row>
    <row r="48" spans="1:15" ht="51">
      <c r="A48" s="117">
        <v>7</v>
      </c>
      <c r="B48" s="117" t="s">
        <v>735</v>
      </c>
      <c r="C48" s="117">
        <v>2024</v>
      </c>
      <c r="D48" s="122" t="s">
        <v>692</v>
      </c>
      <c r="E48" s="122" t="s">
        <v>692</v>
      </c>
      <c r="F48" s="123">
        <v>0</v>
      </c>
      <c r="G48" s="117">
        <v>35</v>
      </c>
      <c r="H48" s="117">
        <v>65</v>
      </c>
      <c r="I48" s="124">
        <v>0</v>
      </c>
      <c r="J48" s="136">
        <v>24500000</v>
      </c>
      <c r="K48" s="136">
        <v>45500000</v>
      </c>
      <c r="L48" s="125">
        <v>0</v>
      </c>
      <c r="M48" s="136">
        <f t="shared" si="1"/>
        <v>70000000</v>
      </c>
      <c r="N48" s="137">
        <v>5113</v>
      </c>
      <c r="O48" s="138" t="s">
        <v>727</v>
      </c>
    </row>
    <row r="49" spans="1:15" ht="51">
      <c r="A49" s="117">
        <v>8</v>
      </c>
      <c r="B49" s="117" t="s">
        <v>736</v>
      </c>
      <c r="C49" s="117">
        <v>2024</v>
      </c>
      <c r="D49" s="122" t="s">
        <v>692</v>
      </c>
      <c r="E49" s="122" t="s">
        <v>692</v>
      </c>
      <c r="F49" s="123">
        <v>0</v>
      </c>
      <c r="G49" s="117">
        <v>35</v>
      </c>
      <c r="H49" s="117">
        <v>65</v>
      </c>
      <c r="I49" s="124">
        <v>0</v>
      </c>
      <c r="J49" s="136">
        <v>24500000</v>
      </c>
      <c r="K49" s="136">
        <v>45500000</v>
      </c>
      <c r="L49" s="125">
        <v>0</v>
      </c>
      <c r="M49" s="136">
        <f t="shared" si="1"/>
        <v>70000000</v>
      </c>
      <c r="N49" s="137">
        <v>5113</v>
      </c>
      <c r="O49" s="138" t="s">
        <v>727</v>
      </c>
    </row>
    <row r="50" spans="1:15" ht="63.75" customHeight="1">
      <c r="A50" s="117">
        <v>9</v>
      </c>
      <c r="B50" s="117" t="s">
        <v>737</v>
      </c>
      <c r="C50" s="117">
        <v>2024</v>
      </c>
      <c r="D50" s="122" t="s">
        <v>692</v>
      </c>
      <c r="E50" s="122" t="s">
        <v>692</v>
      </c>
      <c r="F50" s="123">
        <v>0</v>
      </c>
      <c r="G50" s="117">
        <v>35</v>
      </c>
      <c r="H50" s="117">
        <v>65</v>
      </c>
      <c r="I50" s="124">
        <v>0</v>
      </c>
      <c r="J50" s="136">
        <v>8750000</v>
      </c>
      <c r="K50" s="136">
        <v>16250000</v>
      </c>
      <c r="L50" s="125">
        <v>0</v>
      </c>
      <c r="M50" s="136">
        <f t="shared" si="1"/>
        <v>25000000</v>
      </c>
      <c r="N50" s="137">
        <v>5113</v>
      </c>
      <c r="O50" s="138" t="s">
        <v>727</v>
      </c>
    </row>
    <row r="51" spans="1:15" ht="56.25" customHeight="1">
      <c r="A51" s="117">
        <v>10</v>
      </c>
      <c r="B51" s="120" t="s">
        <v>738</v>
      </c>
      <c r="C51" s="121">
        <v>2024</v>
      </c>
      <c r="D51" s="122" t="s">
        <v>692</v>
      </c>
      <c r="E51" s="122" t="s">
        <v>692</v>
      </c>
      <c r="F51" s="123">
        <v>0</v>
      </c>
      <c r="G51" s="123">
        <v>40</v>
      </c>
      <c r="H51" s="123">
        <v>60</v>
      </c>
      <c r="I51" s="123">
        <v>0</v>
      </c>
      <c r="J51" s="124">
        <v>10899600</v>
      </c>
      <c r="K51" s="124">
        <v>16349400</v>
      </c>
      <c r="L51" s="125">
        <v>0</v>
      </c>
      <c r="M51" s="125">
        <v>27249000</v>
      </c>
      <c r="N51" s="126">
        <v>5113</v>
      </c>
      <c r="O51" s="127" t="s">
        <v>727</v>
      </c>
    </row>
    <row r="52" spans="1:15" ht="51">
      <c r="A52" s="117">
        <v>11</v>
      </c>
      <c r="B52" s="120" t="s">
        <v>739</v>
      </c>
      <c r="C52" s="121">
        <v>2024</v>
      </c>
      <c r="D52" s="122" t="s">
        <v>692</v>
      </c>
      <c r="E52" s="122" t="s">
        <v>692</v>
      </c>
      <c r="F52" s="123">
        <v>0</v>
      </c>
      <c r="G52" s="123">
        <v>40</v>
      </c>
      <c r="H52" s="123">
        <v>60</v>
      </c>
      <c r="I52" s="123">
        <v>0</v>
      </c>
      <c r="J52" s="124">
        <v>11659600</v>
      </c>
      <c r="K52" s="124">
        <v>17489400</v>
      </c>
      <c r="L52" s="125">
        <v>0</v>
      </c>
      <c r="M52" s="125">
        <v>29149000</v>
      </c>
      <c r="N52" s="126">
        <v>5113</v>
      </c>
      <c r="O52" s="127" t="s">
        <v>727</v>
      </c>
    </row>
    <row r="53" spans="1:15" ht="51">
      <c r="A53" s="117">
        <v>12</v>
      </c>
      <c r="B53" s="120" t="s">
        <v>740</v>
      </c>
      <c r="C53" s="121">
        <v>2024</v>
      </c>
      <c r="D53" s="122" t="s">
        <v>692</v>
      </c>
      <c r="E53" s="122" t="s">
        <v>692</v>
      </c>
      <c r="F53" s="123">
        <v>0</v>
      </c>
      <c r="G53" s="123">
        <v>40</v>
      </c>
      <c r="H53" s="123">
        <v>60</v>
      </c>
      <c r="I53" s="123">
        <v>0</v>
      </c>
      <c r="J53" s="124">
        <v>9239600</v>
      </c>
      <c r="K53" s="124">
        <v>13859400</v>
      </c>
      <c r="L53" s="125">
        <v>0</v>
      </c>
      <c r="M53" s="125">
        <v>23099000</v>
      </c>
      <c r="N53" s="126">
        <v>5113</v>
      </c>
      <c r="O53" s="127" t="s">
        <v>727</v>
      </c>
    </row>
    <row r="54" spans="1:15" ht="51">
      <c r="A54" s="117">
        <v>13</v>
      </c>
      <c r="B54" s="120" t="s">
        <v>741</v>
      </c>
      <c r="C54" s="121">
        <v>2024</v>
      </c>
      <c r="D54" s="122" t="s">
        <v>692</v>
      </c>
      <c r="E54" s="122" t="s">
        <v>692</v>
      </c>
      <c r="F54" s="123">
        <v>0</v>
      </c>
      <c r="G54" s="123">
        <v>40</v>
      </c>
      <c r="H54" s="123">
        <v>60</v>
      </c>
      <c r="I54" s="123">
        <v>0</v>
      </c>
      <c r="J54" s="124">
        <v>11601200</v>
      </c>
      <c r="K54" s="124">
        <v>17401800</v>
      </c>
      <c r="L54" s="125">
        <v>0</v>
      </c>
      <c r="M54" s="125">
        <v>29003000</v>
      </c>
      <c r="N54" s="126">
        <v>5113</v>
      </c>
      <c r="O54" s="127" t="s">
        <v>727</v>
      </c>
    </row>
    <row r="55" spans="1:15" ht="51">
      <c r="A55" s="117">
        <v>14</v>
      </c>
      <c r="B55" s="120" t="s">
        <v>742</v>
      </c>
      <c r="C55" s="121">
        <v>2024</v>
      </c>
      <c r="D55" s="139" t="s">
        <v>692</v>
      </c>
      <c r="E55" s="140" t="s">
        <v>692</v>
      </c>
      <c r="F55" s="123">
        <v>0</v>
      </c>
      <c r="G55" s="123">
        <v>40</v>
      </c>
      <c r="H55" s="123">
        <v>60</v>
      </c>
      <c r="I55" s="123">
        <v>0</v>
      </c>
      <c r="J55" s="124">
        <v>11787200</v>
      </c>
      <c r="K55" s="124">
        <v>17680800</v>
      </c>
      <c r="L55" s="125">
        <v>0</v>
      </c>
      <c r="M55" s="125">
        <v>29468000</v>
      </c>
      <c r="N55" s="126">
        <v>5113</v>
      </c>
      <c r="O55" s="127" t="s">
        <v>727</v>
      </c>
    </row>
    <row r="56" spans="1:15" ht="57" customHeight="1">
      <c r="A56" s="117">
        <v>15</v>
      </c>
      <c r="B56" s="120" t="s">
        <v>743</v>
      </c>
      <c r="C56" s="121">
        <v>2024</v>
      </c>
      <c r="D56" s="122" t="s">
        <v>692</v>
      </c>
      <c r="E56" s="140" t="s">
        <v>692</v>
      </c>
      <c r="F56" s="123">
        <v>0</v>
      </c>
      <c r="G56" s="123">
        <v>40</v>
      </c>
      <c r="H56" s="123">
        <v>60</v>
      </c>
      <c r="I56" s="123">
        <v>0</v>
      </c>
      <c r="J56" s="124">
        <v>11735200</v>
      </c>
      <c r="K56" s="124">
        <v>17602800</v>
      </c>
      <c r="L56" s="125">
        <v>0</v>
      </c>
      <c r="M56" s="125">
        <v>29338000</v>
      </c>
      <c r="N56" s="126">
        <v>5113</v>
      </c>
      <c r="O56" s="127" t="s">
        <v>727</v>
      </c>
    </row>
    <row r="57" spans="1:15" ht="63" customHeight="1">
      <c r="A57" s="117">
        <v>16</v>
      </c>
      <c r="B57" s="120" t="s">
        <v>744</v>
      </c>
      <c r="C57" s="121">
        <v>2024</v>
      </c>
      <c r="D57" s="122" t="s">
        <v>692</v>
      </c>
      <c r="E57" s="140" t="s">
        <v>692</v>
      </c>
      <c r="F57" s="123">
        <v>0</v>
      </c>
      <c r="G57" s="123">
        <v>40</v>
      </c>
      <c r="H57" s="123">
        <v>60</v>
      </c>
      <c r="I57" s="123">
        <v>0</v>
      </c>
      <c r="J57" s="124">
        <v>7076000</v>
      </c>
      <c r="K57" s="124">
        <v>10614000</v>
      </c>
      <c r="L57" s="125">
        <v>0</v>
      </c>
      <c r="M57" s="125">
        <v>17690000</v>
      </c>
      <c r="N57" s="126">
        <v>5113</v>
      </c>
      <c r="O57" s="127" t="s">
        <v>727</v>
      </c>
    </row>
    <row r="58" spans="1:15" ht="32.25" customHeight="1">
      <c r="A58" s="141"/>
      <c r="B58" s="154" t="s">
        <v>746</v>
      </c>
      <c r="C58" s="142"/>
      <c r="D58" s="143"/>
      <c r="E58" s="144"/>
      <c r="F58" s="145"/>
      <c r="G58" s="145"/>
      <c r="H58" s="145"/>
      <c r="I58" s="145"/>
      <c r="J58" s="146">
        <f>SUM(J42:J57)</f>
        <v>278748400</v>
      </c>
      <c r="K58" s="146">
        <f>SUM(K42:K57)</f>
        <v>491247600</v>
      </c>
      <c r="L58" s="133"/>
      <c r="M58" s="133">
        <f>SUM(M42:M57)</f>
        <v>769996000</v>
      </c>
      <c r="N58" s="147"/>
      <c r="O58" s="148"/>
    </row>
    <row r="59" spans="1:15" ht="30" customHeight="1">
      <c r="A59" s="149"/>
      <c r="B59" s="154" t="s">
        <v>746</v>
      </c>
      <c r="C59" s="149"/>
      <c r="D59" s="149"/>
      <c r="E59" s="149"/>
      <c r="F59" s="149"/>
      <c r="G59" s="149"/>
      <c r="H59" s="149"/>
      <c r="I59" s="149"/>
      <c r="J59" s="150">
        <f>J58+J41+J12</f>
        <v>1194844762</v>
      </c>
      <c r="K59" s="150">
        <f>K58+K41+K12</f>
        <v>1896895877</v>
      </c>
      <c r="L59" s="150"/>
      <c r="M59" s="150">
        <f>M58+M41+M12</f>
        <v>3091740639</v>
      </c>
      <c r="N59" s="149"/>
      <c r="O59" s="149"/>
    </row>
    <row r="61" spans="1:15" ht="12" customHeight="1"/>
    <row r="65" spans="4:4" ht="15">
      <c r="D65" s="152" t="s">
        <v>745</v>
      </c>
    </row>
  </sheetData>
  <mergeCells count="10">
    <mergeCell ref="A1:O5"/>
    <mergeCell ref="A7:A8"/>
    <mergeCell ref="B7:B8"/>
    <mergeCell ref="C7:C8"/>
    <mergeCell ref="D7:F7"/>
    <mergeCell ref="G7:I7"/>
    <mergeCell ref="J7:L7"/>
    <mergeCell ref="M7:M8"/>
    <mergeCell ref="N7:N8"/>
    <mergeCell ref="O7:O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2</vt:lpstr>
      <vt:lpstr>3</vt:lpstr>
      <vt:lpstr>4</vt:lpstr>
      <vt:lpstr>Лист1</vt:lpstr>
      <vt:lpstr>Лист1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Hetum Hamamchyan</dc:creator>
  <cp:lastModifiedBy>Пользователь</cp:lastModifiedBy>
  <cp:lastPrinted>2025-06-23T10:56:33Z</cp:lastPrinted>
  <dcterms:created xsi:type="dcterms:W3CDTF">2022-06-16T10:33:45Z</dcterms:created>
  <dcterms:modified xsi:type="dcterms:W3CDTF">2025-07-14T05:46:00Z</dcterms:modified>
</cp:coreProperties>
</file>